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kcmc30037\Desktop\経費算出表\"/>
    </mc:Choice>
  </mc:AlternateContent>
  <xr:revisionPtr revIDLastSave="0" documentId="13_ncr:1_{F5EE3D01-AEA7-4342-BF86-68FDB1257817}" xr6:coauthVersionLast="47" xr6:coauthVersionMax="47" xr10:uidLastSave="{00000000-0000-0000-0000-000000000000}"/>
  <bookViews>
    <workbookView xWindow="810" yWindow="0" windowWidth="19155" windowHeight="10815" xr2:uid="{00000000-000D-0000-FFFF-FFFF00000000}"/>
  </bookViews>
  <sheets>
    <sheet name="○臨床試験（総括票）○" sheetId="1" r:id="rId1"/>
    <sheet name="◇臨床試験研究費算出表（別表１）◇" sheetId="2" r:id="rId2"/>
    <sheet name="◇治験薬管理費算出表（別表３）◇" sheetId="3" r:id="rId3"/>
  </sheets>
  <definedNames>
    <definedName name="_xlnm.Print_Area" localSheetId="2">'◇治験薬管理費算出表（別表３）◇'!$A$1:$L$41</definedName>
    <definedName name="_xlnm.Print_Area" localSheetId="1">'◇臨床試験研究費算出表（別表１）◇'!$A$1:$L$43</definedName>
    <definedName name="_xlnm.Print_Area" localSheetId="0">'○臨床試験（総括票）○'!$A$1:$P$77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0" i="1" l="1"/>
  <c r="F71" i="1" s="1"/>
  <c r="N71" i="1" s="1"/>
  <c r="F67" i="1"/>
  <c r="H29" i="1"/>
  <c r="P29" i="1" s="1"/>
  <c r="K31" i="1" l="1"/>
  <c r="H31" i="1"/>
  <c r="K26" i="1"/>
  <c r="P26" i="1" s="1"/>
  <c r="K36" i="1"/>
  <c r="I37" i="1" s="1"/>
  <c r="P37" i="1" s="1"/>
  <c r="L37" i="2"/>
  <c r="C41" i="2" s="1"/>
  <c r="L31" i="2"/>
  <c r="L30" i="2"/>
  <c r="L29" i="2"/>
  <c r="L28" i="2"/>
  <c r="L27" i="2"/>
  <c r="L32" i="3"/>
  <c r="L24" i="3"/>
  <c r="L23" i="3"/>
  <c r="D8" i="2"/>
  <c r="H40" i="2" s="1"/>
  <c r="K19" i="1"/>
  <c r="P40" i="1"/>
  <c r="H32" i="1"/>
  <c r="I7" i="3"/>
  <c r="D6" i="3"/>
  <c r="D5" i="3"/>
  <c r="D4" i="3"/>
  <c r="G7" i="3"/>
  <c r="D7" i="3"/>
  <c r="I7" i="2"/>
  <c r="G7" i="2"/>
  <c r="D7" i="2"/>
  <c r="D6" i="2"/>
  <c r="D5" i="2"/>
  <c r="D4" i="2"/>
  <c r="H30" i="1"/>
  <c r="P30" i="1" s="1"/>
  <c r="H58" i="1"/>
  <c r="K15" i="1"/>
  <c r="D8" i="3"/>
  <c r="H38" i="3" s="1"/>
  <c r="K13" i="1"/>
  <c r="K23" i="1"/>
  <c r="P23" i="1" s="1"/>
  <c r="K32" i="1"/>
  <c r="L35" i="3" l="1"/>
  <c r="C38" i="3" s="1"/>
  <c r="L36" i="2"/>
  <c r="C40" i="2" s="1"/>
  <c r="P31" i="1"/>
  <c r="P32" i="1"/>
  <c r="J41" i="2"/>
  <c r="H15" i="1"/>
  <c r="N15" i="1" s="1"/>
  <c r="J38" i="3"/>
  <c r="J39" i="3" s="1"/>
  <c r="H19" i="1"/>
  <c r="P19" i="1" s="1"/>
  <c r="H13" i="1" l="1"/>
  <c r="N13" i="1" s="1"/>
  <c r="H42" i="1" s="1"/>
  <c r="P42" i="1" s="1"/>
  <c r="J40" i="2"/>
  <c r="J42" i="2" s="1"/>
  <c r="H45" i="1" l="1"/>
  <c r="P45" i="1" s="1"/>
  <c r="P48" i="1" s="1"/>
  <c r="D56" i="1" l="1"/>
  <c r="N56" i="1" s="1"/>
  <c r="D58" i="1" s="1"/>
  <c r="N58" i="1" s="1"/>
  <c r="D54" i="1"/>
  <c r="N54" i="1" s="1"/>
</calcChain>
</file>

<file path=xl/sharedStrings.xml><?xml version="1.0" encoding="utf-8"?>
<sst xmlns="http://schemas.openxmlformats.org/spreadsheetml/2006/main" count="407" uniqueCount="250">
  <si>
    <t>治験薬名</t>
  </si>
  <si>
    <t>◇</t>
  </si>
  <si>
    <t>依頼者名</t>
  </si>
  <si>
    <t>治験責任医師名</t>
  </si>
  <si>
    <t>予定期間</t>
  </si>
  <si>
    <t>～</t>
  </si>
  <si>
    <t>ヶ月（端数切上）</t>
  </si>
  <si>
    <t>症例数</t>
  </si>
  <si>
    <t>症　例</t>
  </si>
  <si>
    <t>費　　用　　名</t>
  </si>
  <si>
    <t>算　　　　出　　　　方　　　　法</t>
  </si>
  <si>
    <t>金額（円）</t>
  </si>
  <si>
    <t>　研　　　究　　　費</t>
  </si>
  <si>
    <t>Ｓ及びＴを除く</t>
  </si>
  <si>
    <t>（別紙ポイント表による）</t>
  </si>
  <si>
    <t>＠</t>
  </si>
  <si>
    <t>×</t>
  </si>
  <si>
    <t>ポイント</t>
  </si>
  <si>
    <t>症例</t>
  </si>
  <si>
    <t>＝</t>
  </si>
  <si>
    <t>Ｓ及びＴ</t>
  </si>
  <si>
    <t>　薬　品　管　理　費</t>
  </si>
  <si>
    <t>　被 験 者 へ の 支 払</t>
  </si>
  <si>
    <t>（外来のみ）</t>
  </si>
  <si>
    <t>回</t>
  </si>
  <si>
    <t>　審 査 委 員 会 謝 礼</t>
  </si>
  <si>
    <t>人</t>
  </si>
  <si>
    <t>ヶ月</t>
  </si>
  <si>
    <t>　賃　　　金　　　等</t>
  </si>
  <si>
    <t>　旅　　　　　　　　費</t>
  </si>
  <si>
    <t>日</t>
  </si>
  <si>
    <t>＋</t>
  </si>
  <si>
    <t>泊数</t>
  </si>
  <si>
    <t>（交通費実費）</t>
  </si>
  <si>
    <t>円</t>
  </si>
  <si>
    <t>症　　例</t>
  </si>
  <si>
    <t>＜研究経費ポイント算出表＞　神奈川県病院受託研究取扱細則（別表１）より</t>
  </si>
  <si>
    <t>要　　　　　　　　　　　　　　素</t>
  </si>
  <si>
    <t>ウ　　　エ　　　イ　　　ト</t>
  </si>
  <si>
    <t xml:space="preserve">ポ　　イ　　ン　　ト　（ 該当に○ ） </t>
  </si>
  <si>
    <t>ポ　　　　　　　　イ　　　　　　　　ン　　　　　　ト</t>
  </si>
  <si>
    <t>Ⅰ</t>
  </si>
  <si>
    <t>Ⅱ</t>
  </si>
  <si>
    <t>Ⅲ</t>
  </si>
  <si>
    <t>（ウエイト×１）</t>
  </si>
  <si>
    <t>（ウエイト×３）</t>
  </si>
  <si>
    <t>（ウエイト×５）</t>
  </si>
  <si>
    <t>Ａ</t>
  </si>
  <si>
    <t>軽症</t>
  </si>
  <si>
    <t>中等度</t>
  </si>
  <si>
    <t>重症</t>
  </si>
  <si>
    <t>Ｂ</t>
  </si>
  <si>
    <t>入院・外来の別</t>
  </si>
  <si>
    <t>外来</t>
  </si>
  <si>
    <t>入院</t>
  </si>
  <si>
    <t>Ｃ</t>
  </si>
  <si>
    <t>治験薬製造承認の状況</t>
  </si>
  <si>
    <t>他の適応に　　　　　　　　　　　国内で承認</t>
  </si>
  <si>
    <t>同一適応に　　　　　　　　欧米で承認</t>
  </si>
  <si>
    <t>未承認</t>
  </si>
  <si>
    <t>Ｄ</t>
  </si>
  <si>
    <t>デザイン</t>
  </si>
  <si>
    <t>オープン</t>
  </si>
  <si>
    <t>単盲検</t>
  </si>
  <si>
    <t>二重盲検</t>
  </si>
  <si>
    <t>Ｅ</t>
  </si>
  <si>
    <t>プラセボの使用</t>
  </si>
  <si>
    <t>使用</t>
  </si>
  <si>
    <t>Ｆ</t>
  </si>
  <si>
    <t>併用薬の使用</t>
  </si>
  <si>
    <t>同効薬でも　　　　　　不変使用可</t>
  </si>
  <si>
    <t>同効薬のみ　　　　　　　　　禁　　　　止</t>
  </si>
  <si>
    <t>全面禁止</t>
  </si>
  <si>
    <t>Ｇ</t>
  </si>
  <si>
    <t>治験薬の投与経路</t>
  </si>
  <si>
    <t>内外・外用</t>
  </si>
  <si>
    <t>皮下・筋注射</t>
  </si>
  <si>
    <t>静注・特殊</t>
  </si>
  <si>
    <t>Ｈ</t>
  </si>
  <si>
    <t>治験薬の投与期間</t>
  </si>
  <si>
    <t>４週間以内</t>
  </si>
  <si>
    <t>５～２４週</t>
  </si>
  <si>
    <t>２５週以上</t>
  </si>
  <si>
    <t>Ｉ</t>
  </si>
  <si>
    <t>被験者層</t>
  </si>
  <si>
    <t>成人</t>
  </si>
  <si>
    <t>小児</t>
  </si>
  <si>
    <t>乳児・新生児</t>
  </si>
  <si>
    <t>Ｊ</t>
  </si>
  <si>
    <t>被験者の選出（適格＋除外基準数）</t>
  </si>
  <si>
    <t>１９以下</t>
  </si>
  <si>
    <t>２０～２９</t>
  </si>
  <si>
    <t>３０以上</t>
  </si>
  <si>
    <t>Ｋ</t>
  </si>
  <si>
    <t>チェックポイントの経過観察回数</t>
  </si>
  <si>
    <t>４以下</t>
  </si>
  <si>
    <t>５～９</t>
  </si>
  <si>
    <t>１０以上</t>
  </si>
  <si>
    <t>Ｌ</t>
  </si>
  <si>
    <t>臨床症状観察項目数</t>
  </si>
  <si>
    <t>Ｍ</t>
  </si>
  <si>
    <t>一般臨床検査＋非侵襲的検査　　　　　　　　　　　　　　　　　　　　　　　及び画像診断項目数</t>
  </si>
  <si>
    <t>４９以下</t>
  </si>
  <si>
    <t>５０～９９</t>
  </si>
  <si>
    <t>１００以上</t>
  </si>
  <si>
    <t>Ｎ</t>
  </si>
  <si>
    <t>侵襲的機能検査及び画像診断回数</t>
  </si>
  <si>
    <t>×回数　：　（</t>
  </si>
  <si>
    <t>回）</t>
  </si>
  <si>
    <t>Ｏ</t>
  </si>
  <si>
    <t>特殊検査のための検体採取回数</t>
  </si>
  <si>
    <t>Ｐ</t>
  </si>
  <si>
    <t>生検回数</t>
  </si>
  <si>
    <t>Ｑ</t>
  </si>
  <si>
    <t>モニタリング回数</t>
  </si>
  <si>
    <t>Ｒ</t>
  </si>
  <si>
    <t>監査回数</t>
  </si>
  <si>
    <t>Ｓ</t>
  </si>
  <si>
    <t>症例発表</t>
  </si>
  <si>
    <t>Ｔ</t>
  </si>
  <si>
    <t>承認申請に使用する文書等の作成</t>
  </si>
  <si>
    <t>３０枚以内</t>
  </si>
  <si>
    <t>３１～５０枚</t>
  </si>
  <si>
    <t>５１枚以上</t>
  </si>
  <si>
    <t>Ｕ</t>
  </si>
  <si>
    <t>相の種類</t>
  </si>
  <si>
    <t>Ⅲ相</t>
  </si>
  <si>
    <t>Ⅱ相</t>
  </si>
  <si>
    <t>Ⅰ相</t>
  </si>
  <si>
    <t>合計ポイント数</t>
  </si>
  <si>
    <t>　①　Ｓ及びＴを除いた合計ポイント数</t>
  </si>
  <si>
    <t>　②　Ｓ及びＴの合計ポイント数</t>
  </si>
  <si>
    <t>※ 臨 床 試 験 研 究 経 費</t>
  </si>
  <si>
    <t>　　①の合計ポイント数　：</t>
  </si>
  <si>
    <t>　　②の合計ポイント数　：</t>
  </si>
  <si>
    <t>　　臨床試験研究費</t>
  </si>
  <si>
    <t>＜治験薬管理経費ポイント算出表＞　神奈川県病院受託研究取扱細則（別表３）より</t>
  </si>
  <si>
    <t>（ウエイト×２）</t>
  </si>
  <si>
    <t>治験薬の剤形</t>
  </si>
  <si>
    <t>内服</t>
  </si>
  <si>
    <t>外用</t>
  </si>
  <si>
    <t>注射</t>
  </si>
  <si>
    <t>投与期間</t>
  </si>
  <si>
    <t>調剤及び出庫回数</t>
  </si>
  <si>
    <t>単回</t>
  </si>
  <si>
    <t>５回以下</t>
  </si>
  <si>
    <t>６回以上</t>
  </si>
  <si>
    <t>保存状況</t>
  </si>
  <si>
    <t>室温</t>
  </si>
  <si>
    <t>冷　　　所　　　　　　　　　及び遮光</t>
  </si>
  <si>
    <t>納入方法</t>
  </si>
  <si>
    <t>一括納入</t>
  </si>
  <si>
    <t>分納</t>
  </si>
  <si>
    <t>登録時納入</t>
  </si>
  <si>
    <t>単相か複数相か</t>
  </si>
  <si>
    <t>２つの相同時</t>
  </si>
  <si>
    <t>３つ以上</t>
  </si>
  <si>
    <t>単科か複数科か</t>
  </si>
  <si>
    <t>２科</t>
  </si>
  <si>
    <t>３科以上</t>
  </si>
  <si>
    <t>同一治験薬での対象疾患の数</t>
  </si>
  <si>
    <t>２つ以上</t>
  </si>
  <si>
    <t>モニタリングの回数</t>
  </si>
  <si>
    <t>監査の回数</t>
  </si>
  <si>
    <t>ウオッシュアウト時のプラセボ使用</t>
  </si>
  <si>
    <t>有り</t>
  </si>
  <si>
    <t>特殊説明文書等の添付</t>
  </si>
  <si>
    <t>治験薬の種目</t>
  </si>
  <si>
    <t>毒・劇薬　　　　　　　　　（予　　定）</t>
  </si>
  <si>
    <t>向精神薬　　　　　　　　・麻　　薬</t>
  </si>
  <si>
    <t>併用薬の交付</t>
  </si>
  <si>
    <t>１種</t>
  </si>
  <si>
    <t>２種</t>
  </si>
  <si>
    <t>３種以上</t>
  </si>
  <si>
    <t>併用適用時併用薬チェック</t>
  </si>
  <si>
    <t>請求医のチェック</t>
  </si>
  <si>
    <t>２名以下</t>
  </si>
  <si>
    <t>３～５名</t>
  </si>
  <si>
    <t>６名以上</t>
  </si>
  <si>
    <t>治験薬規格数</t>
  </si>
  <si>
    <t>３以上</t>
  </si>
  <si>
    <t>治験期間（１か月単位）</t>
  </si>
  <si>
    <t>×月数（治験薬の保存・管理期間）</t>
  </si>
  <si>
    <t>：　（</t>
  </si>
  <si>
    <t>※ 治 験 薬 管 理 経 費</t>
  </si>
  <si>
    <t>　③合計ポイント数　：</t>
  </si>
  <si>
    <t>円×症例数</t>
  </si>
  <si>
    <t>　治験薬管理経費</t>
  </si>
  <si>
    <t>　管　理　的　経　費</t>
    <rPh sb="1" eb="4">
      <t>カンリ</t>
    </rPh>
    <rPh sb="5" eb="6">
      <t>テキ</t>
    </rPh>
    <rPh sb="7" eb="10">
      <t>ケイヒ</t>
    </rPh>
    <phoneticPr fontId="2"/>
  </si>
  <si>
    <t>　建物使用料等経費</t>
    <rPh sb="1" eb="3">
      <t>タテモノ</t>
    </rPh>
    <rPh sb="3" eb="6">
      <t>シヨウリョウ</t>
    </rPh>
    <rPh sb="6" eb="7">
      <t>トウ</t>
    </rPh>
    <rPh sb="7" eb="9">
      <t>ケイヒ</t>
    </rPh>
    <phoneticPr fontId="2"/>
  </si>
  <si>
    <t>冷　　　所　　　　　　　　　　　　　　　　　又は遮光</t>
    <phoneticPr fontId="2"/>
  </si>
  <si>
    <t>臨床試験（製造販売後臨床試験を除く）経費　総括票</t>
    <rPh sb="5" eb="7">
      <t>セイゾウ</t>
    </rPh>
    <rPh sb="7" eb="9">
      <t>ハンバイ</t>
    </rPh>
    <rPh sb="9" eb="10">
      <t>アト</t>
    </rPh>
    <phoneticPr fontId="2"/>
  </si>
  <si>
    <t>臨床試験（製造販売後臨床試験を除く）経費　ポイント算出表　（　１／２　）</t>
    <rPh sb="5" eb="7">
      <t>セイゾウ</t>
    </rPh>
    <rPh sb="7" eb="9">
      <t>ハンバイ</t>
    </rPh>
    <rPh sb="9" eb="10">
      <t>ゴ</t>
    </rPh>
    <rPh sb="10" eb="12">
      <t>リンショウ</t>
    </rPh>
    <phoneticPr fontId="2"/>
  </si>
  <si>
    <t>臨床試験（製造販売後臨床試験を除く）経費　ポイント算出表　（　２／２　）</t>
    <rPh sb="5" eb="7">
      <t>セイゾウ</t>
    </rPh>
    <rPh sb="7" eb="9">
      <t>ハンバイ</t>
    </rPh>
    <rPh sb="9" eb="10">
      <t>ゴ</t>
    </rPh>
    <rPh sb="10" eb="12">
      <t>リンショウ</t>
    </rPh>
    <phoneticPr fontId="2"/>
  </si>
  <si>
    <t>CRC人件費</t>
    <rPh sb="3" eb="6">
      <t>ジンケンヒ</t>
    </rPh>
    <phoneticPr fontId="5"/>
  </si>
  <si>
    <t>×　</t>
    <phoneticPr fontId="5"/>
  </si>
  <si>
    <t>症例</t>
    <rPh sb="0" eb="2">
      <t>ショウレイ</t>
    </rPh>
    <phoneticPr fontId="2"/>
  </si>
  <si>
    <t>　ＩＲＢ議事録作成委託料</t>
    <rPh sb="4" eb="7">
      <t>ギジロク</t>
    </rPh>
    <rPh sb="7" eb="9">
      <t>サクセイ</t>
    </rPh>
    <rPh sb="9" eb="12">
      <t>イタクリョウ</t>
    </rPh>
    <phoneticPr fontId="5"/>
  </si>
  <si>
    <t>＠</t>
    <phoneticPr fontId="5"/>
  </si>
  <si>
    <t>×</t>
    <phoneticPr fontId="5"/>
  </si>
  <si>
    <t>円×30％</t>
    <phoneticPr fontId="2"/>
  </si>
  <si>
    <t>円×10％</t>
    <phoneticPr fontId="2"/>
  </si>
  <si>
    <t>１～7の合計額</t>
    <rPh sb="4" eb="7">
      <t>ゴウケイガク</t>
    </rPh>
    <phoneticPr fontId="2"/>
  </si>
  <si>
    <t>１～8の合計額</t>
    <phoneticPr fontId="2"/>
  </si>
  <si>
    <t>　１ ～９ の 合 計</t>
    <phoneticPr fontId="2"/>
  </si>
  <si>
    <t>（税抜き）</t>
    <rPh sb="1" eb="2">
      <t>ゼイ</t>
    </rPh>
    <rPh sb="2" eb="3">
      <t>ヌ</t>
    </rPh>
    <phoneticPr fontId="5"/>
  </si>
  <si>
    <t>①初期費用の算出</t>
    <rPh sb="1" eb="3">
      <t>ショキ</t>
    </rPh>
    <rPh sb="3" eb="5">
      <t>ヒヨウ</t>
    </rPh>
    <rPh sb="6" eb="8">
      <t>サンシュツ</t>
    </rPh>
    <phoneticPr fontId="2"/>
  </si>
  <si>
    <t>×</t>
    <phoneticPr fontId="2"/>
  </si>
  <si>
    <t>×</t>
    <phoneticPr fontId="2"/>
  </si>
  <si>
    <t>＝</t>
    <phoneticPr fontId="2"/>
  </si>
  <si>
    <t>②研究費（費用総額の7割）</t>
    <rPh sb="1" eb="3">
      <t>ケンキュウ</t>
    </rPh>
    <rPh sb="3" eb="4">
      <t>ヒ</t>
    </rPh>
    <rPh sb="5" eb="7">
      <t>ヒヨウ</t>
    </rPh>
    <rPh sb="7" eb="9">
      <t>ソウガク</t>
    </rPh>
    <rPh sb="11" eb="12">
      <t>ワリ</t>
    </rPh>
    <phoneticPr fontId="2"/>
  </si>
  <si>
    <t>③1症例あたりの研究費</t>
    <rPh sb="2" eb="4">
      <t>ショウレイ</t>
    </rPh>
    <rPh sb="8" eb="11">
      <t>ケンキュウヒ</t>
    </rPh>
    <phoneticPr fontId="2"/>
  </si>
  <si>
    <t>÷</t>
    <phoneticPr fontId="2"/>
  </si>
  <si>
    <t>＝</t>
    <phoneticPr fontId="2"/>
  </si>
  <si>
    <t>費 用 総 額 （1,000円未満切上）</t>
    <rPh sb="0" eb="1">
      <t>ヒ</t>
    </rPh>
    <rPh sb="2" eb="3">
      <t>ヨウ</t>
    </rPh>
    <rPh sb="4" eb="5">
      <t>ソウ</t>
    </rPh>
    <rPh sb="6" eb="7">
      <t>ガク</t>
    </rPh>
    <rPh sb="14" eb="15">
      <t>エン</t>
    </rPh>
    <rPh sb="15" eb="17">
      <t>ミマン</t>
    </rPh>
    <rPh sb="17" eb="18">
      <t>キ</t>
    </rPh>
    <rPh sb="18" eb="19">
      <t>ア</t>
    </rPh>
    <phoneticPr fontId="2"/>
  </si>
  <si>
    <t>対象疾患の重症度</t>
    <rPh sb="6" eb="7">
      <t>ショウ</t>
    </rPh>
    <phoneticPr fontId="2"/>
  </si>
  <si>
    <t>＠</t>
    <phoneticPr fontId="5"/>
  </si>
  <si>
    <t>：</t>
    <phoneticPr fontId="2"/>
  </si>
  <si>
    <t>自動計算</t>
    <rPh sb="0" eb="2">
      <t>ジドウ</t>
    </rPh>
    <rPh sb="2" eb="4">
      <t>ケイサン</t>
    </rPh>
    <phoneticPr fontId="2"/>
  </si>
  <si>
    <t>円×症例数</t>
    <phoneticPr fontId="2"/>
  </si>
  <si>
    <t>回</t>
    <rPh sb="0" eb="1">
      <t>カイ</t>
    </rPh>
    <phoneticPr fontId="5"/>
  </si>
  <si>
    <t>※初回のみ</t>
    <rPh sb="1" eb="3">
      <t>ショカイ</t>
    </rPh>
    <phoneticPr fontId="2"/>
  </si>
  <si>
    <t>×</t>
    <phoneticPr fontId="2"/>
  </si>
  <si>
    <t>×</t>
    <phoneticPr fontId="2"/>
  </si>
  <si>
    <t>×</t>
    <phoneticPr fontId="2"/>
  </si>
  <si>
    <t>×</t>
    <phoneticPr fontId="2"/>
  </si>
  <si>
    <t>事務局人件費</t>
    <rPh sb="0" eb="3">
      <t>ジムキョク</t>
    </rPh>
    <rPh sb="3" eb="5">
      <t>ジンケン</t>
    </rPh>
    <rPh sb="5" eb="6">
      <t>ヒ</t>
    </rPh>
    <phoneticPr fontId="2"/>
  </si>
  <si>
    <t>※事務局(SMO）支援費</t>
    <rPh sb="1" eb="4">
      <t>ジムキョク</t>
    </rPh>
    <rPh sb="9" eb="11">
      <t>シエン</t>
    </rPh>
    <rPh sb="11" eb="12">
      <t>ヒ</t>
    </rPh>
    <phoneticPr fontId="2"/>
  </si>
  <si>
    <t>※CRC（SMO）支援費</t>
    <rPh sb="9" eb="11">
      <t>シエン</t>
    </rPh>
    <rPh sb="11" eb="12">
      <t>ヒ</t>
    </rPh>
    <phoneticPr fontId="5"/>
  </si>
  <si>
    <t>Visit payment</t>
    <phoneticPr fontId="2"/>
  </si>
  <si>
    <t>ウェイト(%)</t>
  </si>
  <si>
    <t>Visit単価</t>
    <rPh sb="5" eb="7">
      <t>タンカ</t>
    </rPh>
    <phoneticPr fontId="2"/>
  </si>
  <si>
    <t>備考</t>
    <rPh sb="0" eb="2">
      <t>ビコウ</t>
    </rPh>
    <phoneticPr fontId="2"/>
  </si>
  <si>
    <t>スクリーニングVisit</t>
  </si>
  <si>
    <t>スクリーニング検査（Scr脱落費用も同額）</t>
  </si>
  <si>
    <t>Visit1</t>
    <phoneticPr fontId="2"/>
  </si>
  <si>
    <t>投与開始</t>
    <rPh sb="0" eb="4">
      <t>トウヨカイシ</t>
    </rPh>
    <phoneticPr fontId="2"/>
  </si>
  <si>
    <t>合計</t>
    <rPh sb="0" eb="2">
      <t>ゴウケイ</t>
    </rPh>
    <phoneticPr fontId="2"/>
  </si>
  <si>
    <t>（予定総額）</t>
    <rPh sb="1" eb="3">
      <t>ヨテイ</t>
    </rPh>
    <rPh sb="3" eb="5">
      <t>ソウガク</t>
    </rPh>
    <phoneticPr fontId="2"/>
  </si>
  <si>
    <t>(管理的経費)</t>
    <rPh sb="1" eb="4">
      <t>カンリテキ</t>
    </rPh>
    <rPh sb="4" eb="6">
      <t>ケイヒ</t>
    </rPh>
    <phoneticPr fontId="2"/>
  </si>
  <si>
    <t>(建物使用料等経費)</t>
    <rPh sb="1" eb="3">
      <t>タテモノ</t>
    </rPh>
    <rPh sb="3" eb="5">
      <t>シヨウ</t>
    </rPh>
    <rPh sb="5" eb="6">
      <t>リョウ</t>
    </rPh>
    <rPh sb="6" eb="7">
      <t>トウ</t>
    </rPh>
    <rPh sb="7" eb="9">
      <t>ケイヒ</t>
    </rPh>
    <phoneticPr fontId="2"/>
  </si>
  <si>
    <t>　委　　　託　　　料</t>
    <rPh sb="1" eb="2">
      <t>イ</t>
    </rPh>
    <rPh sb="5" eb="6">
      <t>タク</t>
    </rPh>
    <rPh sb="9" eb="10">
      <t>リョウ</t>
    </rPh>
    <phoneticPr fontId="5"/>
  </si>
  <si>
    <t>1Visitあたり　　  %　Visit単価：          円（計   回）</t>
    <rPh sb="20" eb="22">
      <t>タンカ</t>
    </rPh>
    <rPh sb="33" eb="34">
      <t>エン</t>
    </rPh>
    <phoneticPr fontId="2"/>
  </si>
  <si>
    <t>被験者への支 払</t>
    <phoneticPr fontId="2"/>
  </si>
  <si>
    <t>※研究費は症例のVisitの達成状況に応じて以下のとおり請求する。</t>
    <rPh sb="22" eb="24">
      <t>イカ</t>
    </rPh>
    <rPh sb="28" eb="30">
      <t>セイキュウ</t>
    </rPh>
    <phoneticPr fontId="2"/>
  </si>
  <si>
    <t>※重篤な有害事象等が発生した場合の規定外来院に関する研究費は、治験依頼者と協議の上、Visit単価として          円を別途請求する。</t>
    <rPh sb="1" eb="3">
      <t>ジュウトク</t>
    </rPh>
    <rPh sb="4" eb="8">
      <t>ユウガイジショウ</t>
    </rPh>
    <rPh sb="8" eb="9">
      <t>ナド</t>
    </rPh>
    <rPh sb="10" eb="12">
      <t>ハッセイ</t>
    </rPh>
    <rPh sb="14" eb="16">
      <t>バアイ</t>
    </rPh>
    <rPh sb="17" eb="19">
      <t>キテイ</t>
    </rPh>
    <rPh sb="19" eb="22">
      <t>ガイライイン</t>
    </rPh>
    <rPh sb="23" eb="24">
      <t>カン</t>
    </rPh>
    <rPh sb="26" eb="29">
      <t>ケンキュウヒ</t>
    </rPh>
    <rPh sb="31" eb="35">
      <t>チケンイライ</t>
    </rPh>
    <rPh sb="35" eb="36">
      <t>シャ</t>
    </rPh>
    <rPh sb="37" eb="39">
      <t>キョウギ</t>
    </rPh>
    <rPh sb="40" eb="41">
      <t>ウエ</t>
    </rPh>
    <rPh sb="47" eb="49">
      <t>タンカ</t>
    </rPh>
    <rPh sb="62" eb="63">
      <t>エン</t>
    </rPh>
    <rPh sb="64" eb="66">
      <t>ベット</t>
    </rPh>
    <rPh sb="66" eb="68">
      <t>セイキュウ</t>
    </rPh>
    <phoneticPr fontId="2"/>
  </si>
  <si>
    <t>※負担軽減費に関しては、規定来院および有害事象等による規定外来院に対する実績払いとし、管理的経費等を含めた金額を請求する。</t>
    <rPh sb="1" eb="6">
      <t>フタンケイゲンヒ</t>
    </rPh>
    <rPh sb="7" eb="8">
      <t>カン</t>
    </rPh>
    <rPh sb="12" eb="16">
      <t>キテイライイン</t>
    </rPh>
    <rPh sb="19" eb="23">
      <t>ユウガイジショウ</t>
    </rPh>
    <rPh sb="23" eb="24">
      <t>ナド</t>
    </rPh>
    <rPh sb="27" eb="32">
      <t>キテイガイライイン</t>
    </rPh>
    <rPh sb="33" eb="34">
      <t>タイ</t>
    </rPh>
    <rPh sb="36" eb="39">
      <t>ジッセキバラ</t>
    </rPh>
    <rPh sb="43" eb="48">
      <t>カンリテキケイヒ</t>
    </rPh>
    <rPh sb="48" eb="49">
      <t>トウ</t>
    </rPh>
    <rPh sb="50" eb="51">
      <t>フク</t>
    </rPh>
    <rPh sb="53" eb="55">
      <t>キンガク</t>
    </rPh>
    <rPh sb="56" eb="58">
      <t>セイキュウ</t>
    </rPh>
    <phoneticPr fontId="2"/>
  </si>
  <si>
    <t>SMOに事務局業務又は（及び）CRC業務を委託する場合は０％とする。</t>
    <rPh sb="4" eb="7">
      <t>ジムキョク</t>
    </rPh>
    <rPh sb="7" eb="9">
      <t>ギョウム</t>
    </rPh>
    <rPh sb="9" eb="10">
      <t>マタ</t>
    </rPh>
    <rPh sb="12" eb="13">
      <t>オヨ</t>
    </rPh>
    <rPh sb="18" eb="20">
      <t>ギョウム</t>
    </rPh>
    <rPh sb="21" eb="23">
      <t>イタク</t>
    </rPh>
    <rPh sb="25" eb="27">
      <t>バアイ</t>
    </rPh>
    <phoneticPr fontId="2"/>
  </si>
  <si>
    <t>※SMOに委託する事務局業務又は（及び）CRC業務に対し、施設側の支援率を入れる。支援率は試験ごとに定める。</t>
    <rPh sb="14" eb="15">
      <t>マタ</t>
    </rPh>
    <rPh sb="50" eb="51">
      <t>サダ</t>
    </rPh>
    <phoneticPr fontId="2"/>
  </si>
  <si>
    <t>ＩＲＢ議事録作成委託料は、初回審査のみ算定する。</t>
    <rPh sb="13" eb="15">
      <t>ショカイ</t>
    </rPh>
    <rPh sb="15" eb="17">
      <t>シンサ</t>
    </rPh>
    <rPh sb="19" eb="21">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</si>
</sst>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0_);[Red]\(0.0\)"/>
  </numFmts>
  <fonts count="10" x14ac:knownFonts="1">
    <font>
      <sz val="11"/>
      <name val="ＭＳ Ｐゴシック"/>
      <family val="3"/>
      <charset val="128"/>
    </font>
    <font>
      <sz val="11"/>
      <name val="ＭＳ Ｐゴシック"/>
      <family val="3"/>
      <charset val="128"/>
    </font>
    <font>
      <sz val="12"/>
      <name val="ＭＳ Ｐ明朝"/>
      <family val="1"/>
      <charset val="128"/>
    </font>
    <font>
      <sz val="11"/>
      <name val="ＭＳ Ｐ明朝"/>
      <family val="1"/>
      <charset val="128"/>
    </font>
    <font>
      <b/>
      <sz val="12"/>
      <name val="ＭＳ Ｐ明朝"/>
      <family val="1"/>
      <charset val="128"/>
    </font>
    <font>
      <sz val="6"/>
      <name val="ＭＳ Ｐゴシック"/>
      <family val="3"/>
      <charset val="128"/>
    </font>
    <font>
      <sz val="9"/>
      <name val="ＭＳ Ｐ明朝"/>
      <family val="1"/>
      <charset val="128"/>
    </font>
    <font>
      <b/>
      <sz val="11"/>
      <name val="ＭＳ Ｐ明朝"/>
      <family val="1"/>
      <charset val="128"/>
    </font>
    <font>
      <b/>
      <sz val="10"/>
      <name val="ＭＳ Ｐ明朝"/>
      <family val="1"/>
      <charset val="128"/>
    </font>
    <font>
      <sz val="8"/>
      <name val="ＭＳ Ｐ明朝"/>
      <family val="1"/>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rgb="FFFF0000"/>
      </bottom>
      <diagonal/>
    </border>
    <border>
      <left style="thin">
        <color indexed="64"/>
      </left>
      <right style="thin">
        <color indexed="64"/>
      </right>
      <top style="hair">
        <color indexed="64"/>
      </top>
      <bottom/>
      <diagonal/>
    </border>
    <border>
      <left/>
      <right/>
      <top style="hair">
        <color indexed="64"/>
      </top>
      <bottom/>
      <diagonal/>
    </border>
  </borders>
  <cellStyleXfs count="2">
    <xf numFmtId="0" fontId="0" fillId="0" borderId="0"/>
    <xf numFmtId="38" fontId="1" fillId="0" borderId="0" applyFont="0" applyFill="0" applyBorder="0" applyAlignment="0" applyProtection="0"/>
  </cellStyleXfs>
  <cellXfs count="160">
    <xf numFmtId="0" fontId="0" fillId="0" borderId="0" xfId="0"/>
    <xf numFmtId="38" fontId="2" fillId="0" borderId="0" xfId="1" applyFont="1" applyFill="1" applyAlignment="1">
      <alignment vertical="center"/>
    </xf>
    <xf numFmtId="38" fontId="3" fillId="0" borderId="0" xfId="1" applyFont="1" applyFill="1" applyAlignment="1">
      <alignment vertical="center"/>
    </xf>
    <xf numFmtId="38" fontId="3" fillId="0" borderId="0" xfId="1" applyFont="1" applyFill="1" applyAlignment="1">
      <alignment horizontal="center"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58" fontId="3" fillId="0" borderId="2" xfId="1" applyNumberFormat="1" applyFont="1" applyFill="1" applyBorder="1" applyAlignment="1">
      <alignment horizontal="center" vertical="center"/>
    </xf>
    <xf numFmtId="38" fontId="3" fillId="0" borderId="4"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0" xfId="1" applyFont="1" applyFill="1" applyBorder="1" applyAlignment="1">
      <alignment vertical="center"/>
    </xf>
    <xf numFmtId="38" fontId="3" fillId="0" borderId="9" xfId="1" applyFont="1" applyFill="1" applyBorder="1" applyAlignment="1">
      <alignment vertical="center"/>
    </xf>
    <xf numFmtId="38" fontId="3" fillId="0" borderId="0" xfId="1" applyFont="1" applyFill="1" applyBorder="1" applyAlignment="1">
      <alignment horizontal="right" vertical="center"/>
    </xf>
    <xf numFmtId="38" fontId="3" fillId="0" borderId="12" xfId="1" applyFont="1" applyFill="1" applyBorder="1" applyAlignment="1">
      <alignment horizontal="center"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2" xfId="1" applyFont="1" applyFill="1" applyBorder="1" applyAlignment="1">
      <alignment vertical="center"/>
    </xf>
    <xf numFmtId="38" fontId="3" fillId="0" borderId="5" xfId="1" applyFont="1" applyFill="1" applyBorder="1" applyAlignment="1">
      <alignment vertical="center"/>
    </xf>
    <xf numFmtId="38" fontId="3" fillId="0" borderId="7" xfId="1" applyFont="1" applyFill="1" applyBorder="1" applyAlignment="1">
      <alignment horizontal="center" vertical="center"/>
    </xf>
    <xf numFmtId="38" fontId="3" fillId="0" borderId="11"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0" xfId="1" applyFont="1" applyFill="1" applyAlignment="1">
      <alignment horizontal="right" vertical="center"/>
    </xf>
    <xf numFmtId="38" fontId="3" fillId="0" borderId="0" xfId="1" quotePrefix="1" applyFont="1" applyFill="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3" xfId="0" applyFont="1" applyBorder="1" applyAlignment="1">
      <alignment horizontal="centerContinuous" vertical="center"/>
    </xf>
    <xf numFmtId="0" fontId="3" fillId="0" borderId="2" xfId="0" applyFont="1" applyBorder="1" applyAlignment="1">
      <alignment horizontal="centerContinuous" vertical="center"/>
    </xf>
    <xf numFmtId="0" fontId="3" fillId="0" borderId="16" xfId="0" applyFont="1" applyBorder="1" applyAlignment="1">
      <alignment horizontal="center" vertical="center" wrapText="1"/>
    </xf>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3" fillId="0" borderId="2" xfId="0" applyFont="1" applyBorder="1" applyAlignment="1">
      <alignment horizontal="right" vertical="center"/>
    </xf>
    <xf numFmtId="0" fontId="3" fillId="0" borderId="3" xfId="0" applyFont="1" applyBorder="1" applyAlignment="1">
      <alignment vertical="center" wrapText="1"/>
    </xf>
    <xf numFmtId="0" fontId="3" fillId="0" borderId="15" xfId="0" applyFont="1" applyBorder="1" applyAlignment="1">
      <alignment horizontal="center" vertical="center"/>
    </xf>
    <xf numFmtId="38" fontId="3" fillId="0" borderId="0" xfId="1" applyFont="1" applyAlignment="1">
      <alignment vertical="center"/>
    </xf>
    <xf numFmtId="38" fontId="2" fillId="0" borderId="0" xfId="1" applyFont="1" applyAlignment="1">
      <alignment vertical="center"/>
    </xf>
    <xf numFmtId="38" fontId="3" fillId="0" borderId="0" xfId="1" applyFont="1" applyAlignment="1">
      <alignment horizontal="center" vertical="center"/>
    </xf>
    <xf numFmtId="38" fontId="3" fillId="0" borderId="15" xfId="1" applyFont="1" applyBorder="1" applyAlignment="1">
      <alignment vertical="center"/>
    </xf>
    <xf numFmtId="38" fontId="3" fillId="0" borderId="15" xfId="1"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horizontal="right" vertical="center"/>
    </xf>
    <xf numFmtId="0" fontId="3" fillId="0" borderId="15" xfId="0" applyFont="1" applyBorder="1" applyAlignment="1">
      <alignment vertical="center"/>
    </xf>
    <xf numFmtId="0" fontId="3" fillId="0" borderId="13" xfId="0" applyFont="1" applyBorder="1" applyAlignment="1">
      <alignment vertical="center" wrapText="1"/>
    </xf>
    <xf numFmtId="38" fontId="3" fillId="0" borderId="0" xfId="1" applyFont="1" applyFill="1" applyBorder="1" applyAlignment="1">
      <alignment horizontal="center" vertical="center"/>
    </xf>
    <xf numFmtId="38" fontId="6" fillId="0" borderId="12" xfId="1" applyFont="1" applyFill="1" applyBorder="1" applyAlignment="1">
      <alignment vertical="center"/>
    </xf>
    <xf numFmtId="38" fontId="3" fillId="0" borderId="0" xfId="1" quotePrefix="1" applyFont="1" applyFill="1" applyAlignment="1">
      <alignment vertical="center"/>
    </xf>
    <xf numFmtId="38" fontId="3" fillId="2" borderId="0" xfId="1" applyFont="1" applyFill="1" applyBorder="1" applyAlignment="1">
      <alignment vertical="center"/>
    </xf>
    <xf numFmtId="38" fontId="3" fillId="2" borderId="9" xfId="1" applyFont="1" applyFill="1" applyBorder="1" applyAlignment="1">
      <alignment vertical="center"/>
    </xf>
    <xf numFmtId="38" fontId="3" fillId="2" borderId="15" xfId="1" applyFont="1" applyFill="1" applyBorder="1" applyAlignment="1">
      <alignment vertical="center"/>
    </xf>
    <xf numFmtId="38" fontId="3" fillId="2" borderId="12" xfId="1" applyFont="1" applyFill="1" applyBorder="1" applyAlignment="1">
      <alignment horizontal="right" vertical="center"/>
    </xf>
    <xf numFmtId="38" fontId="3" fillId="0" borderId="15" xfId="1" applyFont="1" applyFill="1" applyBorder="1" applyAlignment="1">
      <alignment horizontal="right" vertical="center"/>
    </xf>
    <xf numFmtId="38" fontId="3" fillId="2" borderId="0" xfId="1" applyFont="1" applyFill="1" applyAlignment="1">
      <alignment vertical="center"/>
    </xf>
    <xf numFmtId="38" fontId="3" fillId="2" borderId="4" xfId="1"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38"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38" fontId="3" fillId="2" borderId="2" xfId="0" applyNumberFormat="1" applyFont="1" applyFill="1" applyBorder="1" applyAlignment="1">
      <alignment horizontal="center" vertical="center"/>
    </xf>
    <xf numFmtId="0" fontId="3" fillId="2" borderId="4" xfId="0" applyFont="1" applyFill="1" applyBorder="1" applyAlignment="1">
      <alignment horizontal="center" vertical="center"/>
    </xf>
    <xf numFmtId="38" fontId="3" fillId="2" borderId="0" xfId="1" applyFont="1" applyFill="1" applyAlignment="1">
      <alignment horizontal="center" vertical="center"/>
    </xf>
    <xf numFmtId="38" fontId="3" fillId="2" borderId="15" xfId="1" applyFont="1" applyFill="1" applyBorder="1" applyAlignment="1">
      <alignment horizontal="center" vertical="center"/>
    </xf>
    <xf numFmtId="38" fontId="3" fillId="0" borderId="20" xfId="1" applyFont="1" applyFill="1" applyBorder="1" applyAlignment="1">
      <alignment vertical="center"/>
    </xf>
    <xf numFmtId="9" fontId="3" fillId="3" borderId="0" xfId="1" applyNumberFormat="1" applyFont="1" applyFill="1" applyBorder="1" applyAlignment="1">
      <alignment vertical="center"/>
    </xf>
    <xf numFmtId="9" fontId="3" fillId="3" borderId="15" xfId="1" applyNumberFormat="1" applyFont="1" applyFill="1" applyBorder="1" applyAlignment="1">
      <alignment vertical="center"/>
    </xf>
    <xf numFmtId="38" fontId="3" fillId="0" borderId="0" xfId="1" applyFont="1" applyFill="1" applyAlignment="1">
      <alignment horizontal="left" vertical="center"/>
    </xf>
    <xf numFmtId="38" fontId="3" fillId="0" borderId="21" xfId="1" applyFont="1" applyFill="1" applyBorder="1" applyAlignment="1">
      <alignment horizontal="center" vertical="center"/>
    </xf>
    <xf numFmtId="38" fontId="3" fillId="0" borderId="22" xfId="1" applyFont="1" applyFill="1" applyBorder="1" applyAlignment="1">
      <alignment vertical="center"/>
    </xf>
    <xf numFmtId="38" fontId="3" fillId="0" borderId="22" xfId="1" applyFont="1" applyFill="1" applyBorder="1" applyAlignment="1">
      <alignment horizontal="right" vertical="center"/>
    </xf>
    <xf numFmtId="38" fontId="3" fillId="2" borderId="22" xfId="1" applyFont="1" applyFill="1" applyBorder="1" applyAlignment="1">
      <alignment vertical="center"/>
    </xf>
    <xf numFmtId="9" fontId="3" fillId="3" borderId="22" xfId="1" applyNumberFormat="1" applyFont="1" applyFill="1" applyBorder="1" applyAlignment="1">
      <alignment vertical="center"/>
    </xf>
    <xf numFmtId="38" fontId="3" fillId="2" borderId="21" xfId="1" applyFont="1" applyFill="1" applyBorder="1" applyAlignment="1">
      <alignment horizontal="right" vertical="center"/>
    </xf>
    <xf numFmtId="38" fontId="3" fillId="4" borderId="0" xfId="1" applyFont="1" applyFill="1" applyAlignment="1">
      <alignment vertical="center"/>
    </xf>
    <xf numFmtId="177" fontId="3" fillId="0" borderId="0" xfId="1" applyNumberFormat="1" applyFont="1" applyFill="1" applyAlignment="1">
      <alignment vertical="center"/>
    </xf>
    <xf numFmtId="38" fontId="6" fillId="4" borderId="0" xfId="1" applyFont="1" applyFill="1" applyAlignment="1">
      <alignment vertical="center"/>
    </xf>
    <xf numFmtId="177" fontId="3" fillId="4" borderId="0" xfId="1" applyNumberFormat="1" applyFont="1" applyFill="1" applyAlignment="1">
      <alignment vertical="center"/>
    </xf>
    <xf numFmtId="38" fontId="7" fillId="4" borderId="4" xfId="1" applyFont="1" applyFill="1" applyBorder="1" applyAlignment="1">
      <alignment horizontal="left" vertical="center"/>
    </xf>
    <xf numFmtId="38" fontId="7" fillId="4" borderId="4" xfId="1" applyFont="1" applyFill="1" applyBorder="1" applyAlignment="1">
      <alignment vertical="center"/>
    </xf>
    <xf numFmtId="38" fontId="7" fillId="4" borderId="1" xfId="1" applyFont="1" applyFill="1" applyBorder="1" applyAlignment="1">
      <alignment vertical="center"/>
    </xf>
    <xf numFmtId="38" fontId="3" fillId="4" borderId="2" xfId="1" applyFont="1" applyFill="1" applyBorder="1" applyAlignment="1">
      <alignment vertical="center"/>
    </xf>
    <xf numFmtId="38" fontId="3" fillId="4" borderId="2" xfId="1" applyFont="1" applyFill="1" applyBorder="1" applyAlignment="1">
      <alignment horizontal="center" vertical="center"/>
    </xf>
    <xf numFmtId="38" fontId="3" fillId="4" borderId="3" xfId="1" applyFont="1" applyFill="1" applyBorder="1" applyAlignment="1">
      <alignment vertical="center"/>
    </xf>
    <xf numFmtId="38" fontId="3" fillId="4" borderId="4" xfId="1" applyFont="1" applyFill="1" applyBorder="1" applyAlignment="1">
      <alignment horizontal="left" vertical="center"/>
    </xf>
    <xf numFmtId="38" fontId="8" fillId="4" borderId="4" xfId="1" applyFont="1" applyFill="1" applyBorder="1" applyAlignment="1">
      <alignment vertical="center"/>
    </xf>
    <xf numFmtId="38" fontId="3" fillId="4" borderId="1" xfId="1" applyFont="1" applyFill="1" applyBorder="1" applyAlignment="1">
      <alignment vertical="center"/>
    </xf>
    <xf numFmtId="38" fontId="3" fillId="0" borderId="0" xfId="1" applyFont="1" applyFill="1" applyAlignment="1">
      <alignment horizontal="left" vertical="center" shrinkToFit="1"/>
    </xf>
    <xf numFmtId="38" fontId="3" fillId="4" borderId="1" xfId="1" applyFont="1" applyFill="1" applyBorder="1" applyAlignment="1">
      <alignment horizontal="right" vertical="center"/>
    </xf>
    <xf numFmtId="38" fontId="3" fillId="4" borderId="2" xfId="1" applyFont="1" applyFill="1" applyBorder="1" applyAlignment="1">
      <alignment horizontal="right" vertical="center"/>
    </xf>
    <xf numFmtId="38" fontId="3" fillId="4" borderId="3" xfId="1" applyFont="1" applyFill="1" applyBorder="1" applyAlignment="1">
      <alignment horizontal="right" vertical="center"/>
    </xf>
    <xf numFmtId="38" fontId="3" fillId="4" borderId="4" xfId="1" applyFont="1" applyFill="1" applyBorder="1" applyAlignment="1">
      <alignment horizontal="right" vertical="center"/>
    </xf>
    <xf numFmtId="38" fontId="3" fillId="0" borderId="0" xfId="1" applyFont="1" applyFill="1" applyAlignment="1">
      <alignment vertical="center"/>
    </xf>
    <xf numFmtId="38" fontId="7" fillId="4" borderId="4" xfId="1" applyFont="1" applyFill="1" applyBorder="1" applyAlignment="1">
      <alignment horizontal="left" vertical="center"/>
    </xf>
    <xf numFmtId="38" fontId="3" fillId="4" borderId="1" xfId="1" applyFont="1" applyFill="1" applyBorder="1" applyAlignment="1">
      <alignment horizontal="left" vertical="center" shrinkToFit="1"/>
    </xf>
    <xf numFmtId="38" fontId="3" fillId="4" borderId="2" xfId="1" applyFont="1" applyFill="1" applyBorder="1" applyAlignment="1">
      <alignment horizontal="left" vertical="center" shrinkToFit="1"/>
    </xf>
    <xf numFmtId="38" fontId="3" fillId="4" borderId="3" xfId="1" applyFont="1" applyFill="1" applyBorder="1" applyAlignment="1">
      <alignment horizontal="left" vertical="center" shrinkToFit="1"/>
    </xf>
    <xf numFmtId="9" fontId="3" fillId="0" borderId="0" xfId="1" quotePrefix="1" applyNumberFormat="1" applyFont="1" applyFill="1" applyAlignment="1">
      <alignment horizontal="center" vertical="center"/>
    </xf>
    <xf numFmtId="38" fontId="3" fillId="0" borderId="0" xfId="1" quotePrefix="1" applyFont="1" applyFill="1" applyAlignment="1">
      <alignment horizontal="center" vertical="center"/>
    </xf>
    <xf numFmtId="38" fontId="3" fillId="2" borderId="0" xfId="1" applyFont="1" applyFill="1" applyAlignment="1">
      <alignment horizontal="center" vertical="center"/>
    </xf>
    <xf numFmtId="9" fontId="3" fillId="0" borderId="0" xfId="1" applyNumberFormat="1" applyFont="1" applyFill="1" applyAlignment="1">
      <alignment horizontal="center" vertical="center"/>
    </xf>
    <xf numFmtId="0" fontId="3" fillId="0" borderId="0" xfId="1" applyNumberFormat="1" applyFont="1" applyFill="1" applyAlignment="1">
      <alignment horizontal="center" vertical="center"/>
    </xf>
    <xf numFmtId="38" fontId="3" fillId="2" borderId="0" xfId="1" applyFont="1" applyFill="1" applyBorder="1" applyAlignment="1">
      <alignment vertical="center"/>
    </xf>
    <xf numFmtId="38" fontId="3" fillId="0" borderId="1" xfId="1" applyFont="1" applyFill="1" applyBorder="1" applyAlignment="1">
      <alignment horizontal="distributed" vertical="center"/>
    </xf>
    <xf numFmtId="38" fontId="3" fillId="0" borderId="3" xfId="1" applyFont="1" applyFill="1" applyBorder="1" applyAlignment="1">
      <alignment horizontal="distributed" vertical="center"/>
    </xf>
    <xf numFmtId="0" fontId="3" fillId="0" borderId="2" xfId="1" applyNumberFormat="1" applyFont="1" applyFill="1" applyBorder="1" applyAlignment="1">
      <alignment vertical="center"/>
    </xf>
    <xf numFmtId="0" fontId="3" fillId="0" borderId="3" xfId="1" applyNumberFormat="1" applyFont="1" applyFill="1" applyBorder="1" applyAlignment="1">
      <alignment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176" fontId="3" fillId="0" borderId="2" xfId="1" applyNumberFormat="1" applyFont="1" applyFill="1" applyBorder="1" applyAlignment="1">
      <alignment vertical="center"/>
    </xf>
    <xf numFmtId="38" fontId="3" fillId="0" borderId="2" xfId="1" applyFont="1" applyFill="1" applyBorder="1" applyAlignment="1">
      <alignment vertical="center"/>
    </xf>
    <xf numFmtId="38" fontId="3" fillId="0" borderId="5" xfId="1" applyFont="1" applyFill="1" applyBorder="1" applyAlignment="1">
      <alignment horizontal="center" vertical="center" textRotation="255"/>
    </xf>
    <xf numFmtId="38" fontId="3" fillId="0" borderId="12" xfId="1" applyFont="1" applyFill="1" applyBorder="1" applyAlignment="1">
      <alignment horizontal="center" vertical="center" textRotation="255"/>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38" fontId="4" fillId="2" borderId="17" xfId="1" applyFont="1" applyFill="1" applyBorder="1" applyAlignment="1">
      <alignment vertical="center"/>
    </xf>
    <xf numFmtId="38" fontId="3" fillId="2" borderId="2" xfId="0" applyNumberFormat="1"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58" fontId="3" fillId="2" borderId="2" xfId="0"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38" fontId="3" fillId="2" borderId="0" xfId="1" applyFont="1" applyFill="1" applyAlignment="1">
      <alignment vertical="center"/>
    </xf>
    <xf numFmtId="38" fontId="3" fillId="2" borderId="15" xfId="1"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58" fontId="3" fillId="2" borderId="2" xfId="0" applyNumberFormat="1" applyFont="1" applyFill="1" applyBorder="1" applyAlignment="1">
      <alignment horizontal="center" vertical="center" shrinkToFit="1"/>
    </xf>
    <xf numFmtId="58" fontId="3" fillId="2" borderId="3" xfId="0" applyNumberFormat="1" applyFont="1" applyFill="1" applyBorder="1" applyAlignment="1">
      <alignment horizontal="center" vertical="center" shrinkToFi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38" fontId="9" fillId="4" borderId="0" xfId="1" applyFont="1" applyFill="1" applyAlignment="1">
      <alignment horizontal="left" vertical="center"/>
    </xf>
  </cellXfs>
  <cellStyles count="2">
    <cellStyle name="桁区切り" xfId="1" builtinId="6"/>
    <cellStyle name="標準" xfId="0" builtinId="0"/>
  </cellStyles>
  <dxfs count="3">
    <dxf>
      <numFmt numFmtId="178" formatCode=";;;"/>
    </dxf>
    <dxf>
      <numFmt numFmtId="178" formatCode=";;;"/>
    </dxf>
    <dxf>
      <numFmt numFmtId="178" formatCode=";;;"/>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9"/>
  <sheetViews>
    <sheetView tabSelected="1" view="pageBreakPreview" topLeftCell="A52" zoomScale="90" zoomScaleNormal="90" zoomScaleSheetLayoutView="90" workbookViewId="0">
      <selection activeCell="P66" sqref="P66"/>
    </sheetView>
  </sheetViews>
  <sheetFormatPr defaultRowHeight="15" customHeight="1" x14ac:dyDescent="0.15"/>
  <cols>
    <col min="1" max="1" width="3.125" style="2" customWidth="1"/>
    <col min="2" max="2" width="21.75" style="2" customWidth="1"/>
    <col min="3" max="5" width="2.875" style="2" customWidth="1"/>
    <col min="6" max="6" width="10.125" style="2" customWidth="1"/>
    <col min="7" max="7" width="2.875" style="2" customWidth="1"/>
    <col min="8" max="8" width="8.625" style="2" customWidth="1"/>
    <col min="9" max="9" width="9.375" style="2" customWidth="1"/>
    <col min="10" max="10" width="2.875" style="2" customWidth="1"/>
    <col min="11" max="11" width="8" style="2" customWidth="1"/>
    <col min="12" max="12" width="13.5" style="2" customWidth="1"/>
    <col min="13" max="13" width="2.875" style="2" customWidth="1"/>
    <col min="14" max="14" width="10.125" style="2" customWidth="1"/>
    <col min="15" max="15" width="2.875" style="2" customWidth="1"/>
    <col min="16" max="16" width="10.75" style="2" customWidth="1"/>
    <col min="17" max="17" width="4.125" style="3" customWidth="1"/>
    <col min="18" max="18" width="10.375" style="2" bestFit="1" customWidth="1"/>
    <col min="19" max="16384" width="9" style="2"/>
  </cols>
  <sheetData>
    <row r="1" spans="1:16" ht="9" customHeight="1" x14ac:dyDescent="0.15">
      <c r="A1" s="1"/>
    </row>
    <row r="2" spans="1:16" ht="15" customHeight="1" x14ac:dyDescent="0.15">
      <c r="A2" s="1" t="s">
        <v>191</v>
      </c>
    </row>
    <row r="3" spans="1:16" ht="12" customHeight="1" x14ac:dyDescent="0.15"/>
    <row r="4" spans="1:16" ht="18" customHeight="1" x14ac:dyDescent="0.15">
      <c r="A4" s="120" t="s">
        <v>0</v>
      </c>
      <c r="B4" s="121"/>
      <c r="C4" s="4"/>
      <c r="D4" s="122"/>
      <c r="E4" s="122"/>
      <c r="F4" s="122"/>
      <c r="G4" s="122"/>
      <c r="H4" s="122"/>
      <c r="I4" s="122"/>
      <c r="J4" s="122"/>
      <c r="K4" s="122"/>
      <c r="L4" s="122"/>
      <c r="M4" s="122"/>
      <c r="N4" s="123"/>
    </row>
    <row r="5" spans="1:16" ht="18" customHeight="1" x14ac:dyDescent="0.15">
      <c r="A5" s="120" t="s">
        <v>2</v>
      </c>
      <c r="B5" s="121"/>
      <c r="C5" s="4"/>
      <c r="D5" s="122"/>
      <c r="E5" s="122"/>
      <c r="F5" s="122"/>
      <c r="G5" s="122"/>
      <c r="H5" s="122"/>
      <c r="I5" s="122"/>
      <c r="J5" s="122"/>
      <c r="K5" s="122"/>
      <c r="L5" s="122"/>
      <c r="M5" s="122"/>
      <c r="N5" s="123"/>
    </row>
    <row r="6" spans="1:16" ht="18" customHeight="1" x14ac:dyDescent="0.15">
      <c r="A6" s="120" t="s">
        <v>3</v>
      </c>
      <c r="B6" s="121"/>
      <c r="C6" s="4"/>
      <c r="D6" s="122"/>
      <c r="E6" s="122"/>
      <c r="F6" s="122"/>
      <c r="G6" s="122"/>
      <c r="H6" s="122"/>
      <c r="I6" s="122"/>
      <c r="J6" s="122"/>
      <c r="K6" s="122"/>
      <c r="L6" s="122"/>
      <c r="M6" s="122"/>
      <c r="N6" s="123"/>
    </row>
    <row r="7" spans="1:16" ht="18" customHeight="1" x14ac:dyDescent="0.15">
      <c r="A7" s="120" t="s">
        <v>4</v>
      </c>
      <c r="B7" s="121"/>
      <c r="C7" s="126"/>
      <c r="D7" s="126"/>
      <c r="E7" s="126"/>
      <c r="F7" s="126"/>
      <c r="G7" s="7" t="s">
        <v>5</v>
      </c>
      <c r="H7" s="126"/>
      <c r="I7" s="126"/>
      <c r="J7" s="4"/>
      <c r="K7" s="5">
        <v>0</v>
      </c>
      <c r="L7" s="5" t="s">
        <v>6</v>
      </c>
      <c r="M7" s="5"/>
      <c r="N7" s="6"/>
    </row>
    <row r="8" spans="1:16" ht="18" customHeight="1" x14ac:dyDescent="0.15">
      <c r="A8" s="120" t="s">
        <v>7</v>
      </c>
      <c r="B8" s="121"/>
      <c r="C8" s="4"/>
      <c r="D8" s="127">
        <v>0</v>
      </c>
      <c r="E8" s="127"/>
      <c r="F8" s="5" t="s">
        <v>8</v>
      </c>
      <c r="G8" s="124"/>
      <c r="H8" s="124"/>
      <c r="I8" s="124"/>
      <c r="J8" s="124"/>
      <c r="K8" s="124"/>
      <c r="L8" s="124"/>
      <c r="M8" s="124"/>
      <c r="N8" s="125"/>
      <c r="P8" s="2" t="s">
        <v>205</v>
      </c>
    </row>
    <row r="9" spans="1:16" ht="9" customHeight="1" x14ac:dyDescent="0.15"/>
    <row r="10" spans="1:16" ht="18" customHeight="1" x14ac:dyDescent="0.15">
      <c r="A10" s="4"/>
      <c r="B10" s="6" t="s">
        <v>9</v>
      </c>
      <c r="C10" s="4"/>
      <c r="D10" s="5"/>
      <c r="E10" s="5" t="s">
        <v>10</v>
      </c>
      <c r="F10" s="5"/>
      <c r="G10" s="5"/>
      <c r="H10" s="5"/>
      <c r="I10" s="5"/>
      <c r="J10" s="5"/>
      <c r="K10" s="5"/>
      <c r="L10" s="5"/>
      <c r="M10" s="5"/>
      <c r="N10" s="5"/>
      <c r="O10" s="5"/>
      <c r="P10" s="8" t="s">
        <v>11</v>
      </c>
    </row>
    <row r="11" spans="1:16" ht="15" customHeight="1" x14ac:dyDescent="0.15">
      <c r="A11" s="9"/>
      <c r="B11" s="10"/>
      <c r="C11" s="11"/>
      <c r="D11" s="12"/>
      <c r="E11" s="12"/>
      <c r="F11" s="12"/>
      <c r="G11" s="12"/>
      <c r="H11" s="12"/>
      <c r="I11" s="12"/>
      <c r="J11" s="12"/>
      <c r="K11" s="12"/>
      <c r="L11" s="12"/>
      <c r="M11" s="12"/>
      <c r="N11" s="12"/>
      <c r="O11" s="12"/>
      <c r="P11" s="9"/>
    </row>
    <row r="12" spans="1:16" ht="15" customHeight="1" x14ac:dyDescent="0.15">
      <c r="A12" s="13">
        <v>1</v>
      </c>
      <c r="B12" s="14" t="s">
        <v>12</v>
      </c>
      <c r="C12" s="15"/>
      <c r="D12" s="16" t="s">
        <v>13</v>
      </c>
      <c r="F12" s="16"/>
      <c r="G12" s="16"/>
      <c r="H12" s="16"/>
      <c r="I12" s="16"/>
      <c r="J12" s="16"/>
      <c r="K12" s="16"/>
      <c r="L12" s="16"/>
      <c r="M12" s="16"/>
      <c r="N12" s="16"/>
      <c r="O12" s="16"/>
      <c r="P12" s="17"/>
    </row>
    <row r="13" spans="1:16" ht="15" customHeight="1" x14ac:dyDescent="0.15">
      <c r="A13" s="13"/>
      <c r="B13" s="14" t="s">
        <v>14</v>
      </c>
      <c r="C13" s="15"/>
      <c r="D13" s="16"/>
      <c r="E13" s="18" t="s">
        <v>15</v>
      </c>
      <c r="F13" s="16">
        <v>6000</v>
      </c>
      <c r="G13" s="16" t="s">
        <v>16</v>
      </c>
      <c r="H13" s="65">
        <f>SUM('◇臨床試験研究費算出表（別表１）◇'!C40)</f>
        <v>0</v>
      </c>
      <c r="I13" s="16" t="s">
        <v>17</v>
      </c>
      <c r="J13" s="16" t="s">
        <v>16</v>
      </c>
      <c r="K13" s="65">
        <f>+D8</f>
        <v>0</v>
      </c>
      <c r="L13" s="16" t="s">
        <v>18</v>
      </c>
      <c r="M13" s="16" t="s">
        <v>19</v>
      </c>
      <c r="N13" s="65">
        <f>+F13*H13*K13</f>
        <v>0</v>
      </c>
      <c r="O13" s="16"/>
      <c r="P13" s="17"/>
    </row>
    <row r="14" spans="1:16" ht="15" customHeight="1" x14ac:dyDescent="0.15">
      <c r="A14" s="13"/>
      <c r="B14" s="14"/>
      <c r="C14" s="15"/>
      <c r="D14" s="16" t="s">
        <v>20</v>
      </c>
      <c r="F14" s="16"/>
      <c r="G14" s="16"/>
      <c r="H14" s="16"/>
      <c r="I14" s="16"/>
      <c r="J14" s="16"/>
      <c r="K14" s="16"/>
      <c r="L14" s="16"/>
      <c r="M14" s="16"/>
      <c r="N14" s="16"/>
      <c r="O14" s="16"/>
      <c r="P14" s="17"/>
    </row>
    <row r="15" spans="1:16" ht="15" customHeight="1" x14ac:dyDescent="0.15">
      <c r="A15" s="13"/>
      <c r="B15" s="14"/>
      <c r="C15" s="15"/>
      <c r="D15" s="16"/>
      <c r="E15" s="18" t="s">
        <v>15</v>
      </c>
      <c r="F15" s="16">
        <v>6000</v>
      </c>
      <c r="G15" s="16" t="s">
        <v>16</v>
      </c>
      <c r="H15" s="65">
        <f>SUM('◇臨床試験研究費算出表（別表１）◇'!C41)</f>
        <v>0</v>
      </c>
      <c r="I15" s="16" t="s">
        <v>17</v>
      </c>
      <c r="J15" s="16"/>
      <c r="K15" s="65">
        <f>+D8</f>
        <v>0</v>
      </c>
      <c r="L15" s="16" t="s">
        <v>18</v>
      </c>
      <c r="M15" s="16" t="s">
        <v>19</v>
      </c>
      <c r="N15" s="65">
        <f>+F15*H15*K15</f>
        <v>0</v>
      </c>
      <c r="O15" s="16"/>
      <c r="P15" s="66">
        <v>0</v>
      </c>
    </row>
    <row r="16" spans="1:16" ht="15" customHeight="1" x14ac:dyDescent="0.15">
      <c r="A16" s="19"/>
      <c r="B16" s="20"/>
      <c r="C16" s="21"/>
      <c r="D16" s="22"/>
      <c r="E16" s="22"/>
      <c r="F16" s="22"/>
      <c r="G16" s="22"/>
      <c r="H16" s="22"/>
      <c r="I16" s="22"/>
      <c r="J16" s="22"/>
      <c r="K16" s="22"/>
      <c r="L16" s="22"/>
      <c r="M16" s="22"/>
      <c r="N16" s="22"/>
      <c r="O16" s="22"/>
      <c r="P16" s="23"/>
    </row>
    <row r="17" spans="1:17" ht="15" customHeight="1" x14ac:dyDescent="0.15">
      <c r="A17" s="9"/>
      <c r="B17" s="24"/>
      <c r="C17" s="12"/>
      <c r="D17" s="12"/>
      <c r="E17" s="12"/>
      <c r="F17" s="12"/>
      <c r="G17" s="12"/>
      <c r="H17" s="12"/>
      <c r="I17" s="12"/>
      <c r="J17" s="12"/>
      <c r="K17" s="12"/>
      <c r="L17" s="12"/>
      <c r="M17" s="12"/>
      <c r="N17" s="12"/>
      <c r="O17" s="12"/>
      <c r="P17" s="24"/>
    </row>
    <row r="18" spans="1:17" ht="15" customHeight="1" x14ac:dyDescent="0.15">
      <c r="A18" s="13">
        <v>2</v>
      </c>
      <c r="B18" s="17" t="s">
        <v>21</v>
      </c>
      <c r="C18" s="16"/>
      <c r="D18" s="16"/>
      <c r="E18" s="16"/>
      <c r="F18" s="16"/>
      <c r="G18" s="16"/>
      <c r="H18" s="16"/>
      <c r="I18" s="16"/>
      <c r="J18" s="16"/>
      <c r="K18" s="16"/>
      <c r="L18" s="16"/>
      <c r="M18" s="16"/>
      <c r="N18" s="16"/>
      <c r="O18" s="16"/>
      <c r="P18" s="17"/>
    </row>
    <row r="19" spans="1:17" ht="15" customHeight="1" x14ac:dyDescent="0.15">
      <c r="A19" s="13"/>
      <c r="B19" s="17" t="s">
        <v>14</v>
      </c>
      <c r="C19" s="16"/>
      <c r="D19" s="16"/>
      <c r="E19" s="18" t="s">
        <v>15</v>
      </c>
      <c r="F19" s="16">
        <v>1000</v>
      </c>
      <c r="G19" s="16" t="s">
        <v>16</v>
      </c>
      <c r="H19" s="65">
        <f>SUM('◇治験薬管理費算出表（別表３）◇'!C38)</f>
        <v>0</v>
      </c>
      <c r="I19" s="16" t="s">
        <v>17</v>
      </c>
      <c r="J19" s="16" t="s">
        <v>16</v>
      </c>
      <c r="K19" s="65">
        <f>+D8</f>
        <v>0</v>
      </c>
      <c r="L19" s="16" t="s">
        <v>18</v>
      </c>
      <c r="M19" s="16"/>
      <c r="N19" s="16"/>
      <c r="O19" s="16"/>
      <c r="P19" s="66">
        <f>+F19*H19*K19</f>
        <v>0</v>
      </c>
    </row>
    <row r="20" spans="1:17" ht="15" customHeight="1" x14ac:dyDescent="0.15">
      <c r="A20" s="19"/>
      <c r="B20" s="23"/>
      <c r="C20" s="22"/>
      <c r="D20" s="22"/>
      <c r="E20" s="22"/>
      <c r="F20" s="22"/>
      <c r="G20" s="22"/>
      <c r="H20" s="22"/>
      <c r="I20" s="22"/>
      <c r="J20" s="22"/>
      <c r="K20" s="22"/>
      <c r="L20" s="22"/>
      <c r="M20" s="22"/>
      <c r="N20" s="22"/>
      <c r="O20" s="22"/>
      <c r="P20" s="23"/>
    </row>
    <row r="21" spans="1:17" ht="15" customHeight="1" x14ac:dyDescent="0.15">
      <c r="A21" s="25"/>
      <c r="B21" s="24"/>
      <c r="C21" s="12"/>
      <c r="D21" s="12"/>
      <c r="E21" s="12"/>
      <c r="F21" s="12"/>
      <c r="G21" s="12"/>
      <c r="H21" s="12"/>
      <c r="I21" s="12"/>
      <c r="J21" s="12"/>
      <c r="K21" s="12"/>
      <c r="L21" s="12"/>
      <c r="M21" s="12"/>
      <c r="N21" s="12"/>
      <c r="O21" s="12"/>
      <c r="P21" s="24"/>
    </row>
    <row r="22" spans="1:17" ht="15" customHeight="1" x14ac:dyDescent="0.15">
      <c r="A22" s="26">
        <v>3</v>
      </c>
      <c r="B22" s="17" t="s">
        <v>22</v>
      </c>
      <c r="C22" s="16"/>
      <c r="D22" s="16"/>
      <c r="N22" s="16"/>
      <c r="O22" s="16"/>
      <c r="P22" s="17"/>
    </row>
    <row r="23" spans="1:17" ht="15" customHeight="1" x14ac:dyDescent="0.15">
      <c r="A23" s="26"/>
      <c r="B23" s="17" t="s">
        <v>23</v>
      </c>
      <c r="C23" s="16"/>
      <c r="D23" s="16"/>
      <c r="E23" s="18" t="s">
        <v>15</v>
      </c>
      <c r="F23" s="16">
        <v>7000</v>
      </c>
      <c r="G23" s="16" t="s">
        <v>16</v>
      </c>
      <c r="H23" s="81"/>
      <c r="I23" s="16" t="s">
        <v>24</v>
      </c>
      <c r="J23" s="16" t="s">
        <v>16</v>
      </c>
      <c r="K23" s="65">
        <f>+D8</f>
        <v>0</v>
      </c>
      <c r="L23" s="16" t="s">
        <v>18</v>
      </c>
      <c r="M23" s="16"/>
      <c r="N23" s="16"/>
      <c r="O23" s="16"/>
      <c r="P23" s="66">
        <f>+F23*H23*K23</f>
        <v>0</v>
      </c>
    </row>
    <row r="24" spans="1:17" ht="15" customHeight="1" x14ac:dyDescent="0.15">
      <c r="A24" s="27"/>
      <c r="B24" s="23"/>
      <c r="C24" s="22"/>
      <c r="D24" s="22"/>
      <c r="E24" s="22"/>
      <c r="F24" s="22"/>
      <c r="G24" s="22"/>
      <c r="H24" s="22"/>
      <c r="I24" s="22"/>
      <c r="J24" s="22"/>
      <c r="K24" s="22"/>
      <c r="L24" s="22"/>
      <c r="M24" s="22"/>
      <c r="N24" s="22"/>
      <c r="O24" s="22"/>
      <c r="P24" s="23"/>
    </row>
    <row r="25" spans="1:17" ht="15" customHeight="1" x14ac:dyDescent="0.15">
      <c r="A25" s="25"/>
      <c r="B25" s="24"/>
      <c r="C25" s="12"/>
      <c r="D25" s="12"/>
      <c r="E25" s="12"/>
      <c r="F25" s="12"/>
      <c r="G25" s="12"/>
      <c r="H25" s="12"/>
      <c r="I25" s="12"/>
      <c r="J25" s="12"/>
      <c r="K25" s="12"/>
      <c r="L25" s="12"/>
      <c r="M25" s="12"/>
      <c r="N25" s="12"/>
      <c r="O25" s="12"/>
      <c r="P25" s="24"/>
    </row>
    <row r="26" spans="1:17" ht="15" customHeight="1" x14ac:dyDescent="0.15">
      <c r="A26" s="26">
        <v>4</v>
      </c>
      <c r="B26" s="17" t="s">
        <v>25</v>
      </c>
      <c r="C26" s="16"/>
      <c r="D26" s="16"/>
      <c r="E26" s="18" t="s">
        <v>15</v>
      </c>
      <c r="F26" s="16">
        <v>2000</v>
      </c>
      <c r="G26" s="16" t="s">
        <v>16</v>
      </c>
      <c r="H26" s="2">
        <v>3</v>
      </c>
      <c r="I26" s="2" t="s">
        <v>26</v>
      </c>
      <c r="J26" s="16" t="s">
        <v>16</v>
      </c>
      <c r="K26" s="65">
        <f>+K7</f>
        <v>0</v>
      </c>
      <c r="L26" s="16" t="s">
        <v>27</v>
      </c>
      <c r="M26" s="16"/>
      <c r="N26" s="16"/>
      <c r="O26" s="16"/>
      <c r="P26" s="66">
        <f>+F26*H26*K26</f>
        <v>0</v>
      </c>
    </row>
    <row r="27" spans="1:17" ht="15" customHeight="1" x14ac:dyDescent="0.15">
      <c r="A27" s="27"/>
      <c r="B27" s="23"/>
      <c r="C27" s="22"/>
      <c r="D27" s="22"/>
      <c r="E27" s="22"/>
      <c r="F27" s="22"/>
      <c r="G27" s="22"/>
      <c r="H27" s="22"/>
      <c r="I27" s="22"/>
      <c r="J27" s="22"/>
      <c r="K27" s="22"/>
      <c r="L27" s="22"/>
      <c r="M27" s="22"/>
      <c r="N27" s="22"/>
      <c r="O27" s="22"/>
      <c r="P27" s="23"/>
    </row>
    <row r="28" spans="1:17" ht="15" customHeight="1" x14ac:dyDescent="0.15">
      <c r="A28" s="25"/>
      <c r="B28" s="17" t="s">
        <v>28</v>
      </c>
      <c r="C28" s="12"/>
      <c r="D28" s="12"/>
      <c r="E28" s="12"/>
      <c r="F28" s="12"/>
      <c r="G28" s="12"/>
      <c r="H28" s="12"/>
      <c r="I28" s="12"/>
      <c r="J28" s="12"/>
      <c r="K28" s="12"/>
      <c r="L28" s="12"/>
      <c r="M28" s="12"/>
      <c r="N28" s="12"/>
      <c r="O28" s="12"/>
      <c r="P28" s="24"/>
    </row>
    <row r="29" spans="1:17" ht="15" customHeight="1" x14ac:dyDescent="0.15">
      <c r="A29" s="26"/>
      <c r="B29" s="13" t="s">
        <v>226</v>
      </c>
      <c r="C29" s="16"/>
      <c r="D29" s="16"/>
      <c r="E29" s="18" t="s">
        <v>15</v>
      </c>
      <c r="F29" s="16">
        <v>26000</v>
      </c>
      <c r="G29" s="16" t="s">
        <v>16</v>
      </c>
      <c r="H29" s="65">
        <f>SUM(K7)</f>
        <v>0</v>
      </c>
      <c r="I29" s="16" t="s">
        <v>27</v>
      </c>
      <c r="J29" s="16"/>
      <c r="K29" s="16"/>
      <c r="L29" s="16"/>
      <c r="M29" s="16" t="s">
        <v>224</v>
      </c>
      <c r="N29" s="82">
        <v>0</v>
      </c>
      <c r="O29" s="16"/>
      <c r="P29" s="66">
        <f>+F29*H29*N29</f>
        <v>0</v>
      </c>
      <c r="Q29" s="84"/>
    </row>
    <row r="30" spans="1:17" ht="15" customHeight="1" x14ac:dyDescent="0.15">
      <c r="A30" s="26">
        <v>5</v>
      </c>
      <c r="B30" s="13" t="s">
        <v>227</v>
      </c>
      <c r="C30" s="15"/>
      <c r="D30" s="16"/>
      <c r="E30" s="18" t="s">
        <v>15</v>
      </c>
      <c r="F30" s="16">
        <v>26000</v>
      </c>
      <c r="G30" s="16" t="s">
        <v>16</v>
      </c>
      <c r="H30" s="65">
        <f>+K7</f>
        <v>0</v>
      </c>
      <c r="I30" s="16" t="s">
        <v>27</v>
      </c>
      <c r="J30" s="16"/>
      <c r="K30" s="16"/>
      <c r="L30" s="16"/>
      <c r="M30" s="16" t="s">
        <v>225</v>
      </c>
      <c r="N30" s="82">
        <v>0</v>
      </c>
      <c r="O30" s="16"/>
      <c r="P30" s="66">
        <f>+F30*H30*N30</f>
        <v>0</v>
      </c>
      <c r="Q30" s="84"/>
    </row>
    <row r="31" spans="1:17" ht="15" customHeight="1" x14ac:dyDescent="0.15">
      <c r="A31" s="26"/>
      <c r="B31" s="85" t="s">
        <v>194</v>
      </c>
      <c r="C31" s="86"/>
      <c r="D31" s="86"/>
      <c r="E31" s="87" t="s">
        <v>198</v>
      </c>
      <c r="F31" s="86">
        <v>11000</v>
      </c>
      <c r="G31" s="86" t="s">
        <v>16</v>
      </c>
      <c r="H31" s="88">
        <f>SUM(K7)</f>
        <v>0</v>
      </c>
      <c r="I31" s="86" t="s">
        <v>27</v>
      </c>
      <c r="J31" s="86" t="s">
        <v>195</v>
      </c>
      <c r="K31" s="88">
        <f>SUM(D8)</f>
        <v>0</v>
      </c>
      <c r="L31" s="86" t="s">
        <v>196</v>
      </c>
      <c r="M31" s="86" t="s">
        <v>222</v>
      </c>
      <c r="N31" s="89">
        <v>0</v>
      </c>
      <c r="O31" s="86"/>
      <c r="P31" s="90">
        <f>SUM(F31*H31*K31)*N31</f>
        <v>0</v>
      </c>
      <c r="Q31" s="16"/>
    </row>
    <row r="32" spans="1:17" ht="15" customHeight="1" x14ac:dyDescent="0.15">
      <c r="A32" s="27"/>
      <c r="B32" s="19" t="s">
        <v>228</v>
      </c>
      <c r="C32" s="22"/>
      <c r="D32" s="22"/>
      <c r="E32" s="69" t="s">
        <v>216</v>
      </c>
      <c r="F32" s="22">
        <v>11000</v>
      </c>
      <c r="G32" s="22" t="s">
        <v>16</v>
      </c>
      <c r="H32" s="67">
        <f>SUM(K7)</f>
        <v>0</v>
      </c>
      <c r="I32" s="22" t="s">
        <v>27</v>
      </c>
      <c r="J32" s="22" t="s">
        <v>195</v>
      </c>
      <c r="K32" s="67">
        <f>SUM(D8)</f>
        <v>0</v>
      </c>
      <c r="L32" s="22" t="s">
        <v>196</v>
      </c>
      <c r="M32" s="22" t="s">
        <v>223</v>
      </c>
      <c r="N32" s="83">
        <v>0</v>
      </c>
      <c r="O32" s="22"/>
      <c r="P32" s="68">
        <f>SUM(F32*H32*K32)*N32</f>
        <v>0</v>
      </c>
      <c r="Q32" s="16"/>
    </row>
    <row r="33" spans="1:18" ht="9" customHeight="1" x14ac:dyDescent="0.15">
      <c r="A33" s="25"/>
      <c r="B33" s="24"/>
      <c r="C33" s="12"/>
      <c r="D33" s="12"/>
      <c r="E33" s="12"/>
      <c r="F33" s="12"/>
      <c r="G33" s="12"/>
      <c r="H33" s="12"/>
      <c r="I33" s="12"/>
      <c r="J33" s="12"/>
      <c r="K33" s="12"/>
      <c r="L33" s="12"/>
      <c r="M33" s="12"/>
      <c r="N33" s="12"/>
      <c r="O33" s="12"/>
      <c r="P33" s="24"/>
    </row>
    <row r="34" spans="1:18" ht="15" customHeight="1" x14ac:dyDescent="0.15">
      <c r="A34" s="26">
        <v>6</v>
      </c>
      <c r="B34" s="17" t="s">
        <v>29</v>
      </c>
      <c r="C34" s="16"/>
      <c r="D34" s="16"/>
      <c r="E34" s="18" t="s">
        <v>15</v>
      </c>
      <c r="F34" s="16">
        <v>2600</v>
      </c>
      <c r="G34" s="16" t="s">
        <v>16</v>
      </c>
      <c r="H34" s="16">
        <v>0</v>
      </c>
      <c r="I34" s="16" t="s">
        <v>30</v>
      </c>
      <c r="J34" s="16"/>
      <c r="K34" s="16"/>
      <c r="L34" s="16"/>
      <c r="M34" s="16"/>
      <c r="N34" s="16"/>
      <c r="O34" s="16"/>
      <c r="P34" s="17"/>
    </row>
    <row r="35" spans="1:18" ht="15" customHeight="1" x14ac:dyDescent="0.15">
      <c r="A35" s="26"/>
      <c r="B35" s="17"/>
      <c r="C35" s="16"/>
      <c r="D35" s="16" t="s">
        <v>31</v>
      </c>
      <c r="E35" s="18" t="s">
        <v>15</v>
      </c>
      <c r="F35" s="16">
        <v>14000</v>
      </c>
      <c r="G35" s="16" t="s">
        <v>16</v>
      </c>
      <c r="H35" s="16">
        <v>0</v>
      </c>
      <c r="I35" s="16" t="s">
        <v>32</v>
      </c>
      <c r="J35" s="16"/>
      <c r="K35" s="16"/>
      <c r="L35" s="16"/>
      <c r="M35" s="16"/>
      <c r="N35" s="16"/>
      <c r="O35" s="16"/>
      <c r="P35" s="17"/>
    </row>
    <row r="36" spans="1:18" ht="15" customHeight="1" x14ac:dyDescent="0.15">
      <c r="A36" s="26"/>
      <c r="B36" s="17"/>
      <c r="C36" s="16"/>
      <c r="D36" s="16" t="s">
        <v>31</v>
      </c>
      <c r="E36" s="16" t="s">
        <v>33</v>
      </c>
      <c r="F36" s="16"/>
      <c r="G36" s="16"/>
      <c r="H36" s="16">
        <v>0</v>
      </c>
      <c r="I36" s="16" t="s">
        <v>34</v>
      </c>
      <c r="J36" s="16" t="s">
        <v>19</v>
      </c>
      <c r="K36" s="65">
        <f>+F34*H34+F35*H35+H36</f>
        <v>0</v>
      </c>
      <c r="L36" s="16"/>
      <c r="M36" s="16"/>
      <c r="N36" s="16"/>
      <c r="O36" s="16"/>
      <c r="P36" s="17"/>
    </row>
    <row r="37" spans="1:18" ht="15" customHeight="1" x14ac:dyDescent="0.15">
      <c r="A37" s="26"/>
      <c r="B37" s="17"/>
      <c r="C37" s="16"/>
      <c r="D37" s="16"/>
      <c r="E37" s="16"/>
      <c r="F37" s="16"/>
      <c r="G37" s="16"/>
      <c r="H37" s="16"/>
      <c r="I37" s="65">
        <f>+K36</f>
        <v>0</v>
      </c>
      <c r="J37" s="16" t="s">
        <v>16</v>
      </c>
      <c r="K37" s="16">
        <v>0</v>
      </c>
      <c r="L37" s="16" t="s">
        <v>26</v>
      </c>
      <c r="M37" s="16"/>
      <c r="N37" s="16"/>
      <c r="O37" s="16"/>
      <c r="P37" s="66">
        <f>+I37*K37</f>
        <v>0</v>
      </c>
    </row>
    <row r="38" spans="1:18" ht="9" customHeight="1" x14ac:dyDescent="0.15">
      <c r="A38" s="27"/>
      <c r="B38" s="23"/>
      <c r="C38" s="22"/>
      <c r="D38" s="22"/>
      <c r="E38" s="22"/>
      <c r="F38" s="22"/>
      <c r="G38" s="22"/>
      <c r="H38" s="22"/>
      <c r="I38" s="22"/>
      <c r="J38" s="22"/>
      <c r="K38" s="22"/>
      <c r="L38" s="22"/>
      <c r="M38" s="22"/>
      <c r="N38" s="22"/>
      <c r="O38" s="22"/>
      <c r="P38" s="23"/>
    </row>
    <row r="39" spans="1:18" s="3" customFormat="1" ht="15" customHeight="1" x14ac:dyDescent="0.15">
      <c r="A39" s="128">
        <v>7</v>
      </c>
      <c r="B39" s="17" t="s">
        <v>241</v>
      </c>
      <c r="C39" s="16"/>
      <c r="D39" s="16"/>
      <c r="E39" s="18"/>
      <c r="F39" s="16"/>
      <c r="G39" s="16"/>
      <c r="H39" s="16"/>
      <c r="I39" s="16"/>
      <c r="J39" s="16"/>
      <c r="K39" s="16"/>
      <c r="L39" s="16"/>
      <c r="M39" s="16"/>
      <c r="N39" s="16"/>
      <c r="O39" s="16"/>
      <c r="P39" s="24"/>
      <c r="Q39" s="15"/>
      <c r="R39" s="62"/>
    </row>
    <row r="40" spans="1:18" s="3" customFormat="1" ht="15" customHeight="1" x14ac:dyDescent="0.15">
      <c r="A40" s="129"/>
      <c r="B40" s="63" t="s">
        <v>197</v>
      </c>
      <c r="C40" s="22"/>
      <c r="D40" s="22"/>
      <c r="E40" s="69" t="s">
        <v>198</v>
      </c>
      <c r="F40" s="22">
        <v>30000</v>
      </c>
      <c r="G40" s="22" t="s">
        <v>199</v>
      </c>
      <c r="H40" s="22">
        <v>0</v>
      </c>
      <c r="I40" s="22" t="s">
        <v>220</v>
      </c>
      <c r="J40" s="22" t="s">
        <v>221</v>
      </c>
      <c r="K40" s="22"/>
      <c r="L40" s="22"/>
      <c r="M40" s="22"/>
      <c r="N40" s="22"/>
      <c r="O40" s="22"/>
      <c r="P40" s="68">
        <f>SUM(F40*H40)</f>
        <v>0</v>
      </c>
    </row>
    <row r="41" spans="1:18" ht="15" customHeight="1" x14ac:dyDescent="0.15">
      <c r="A41" s="26"/>
      <c r="B41" s="17"/>
      <c r="C41" s="16"/>
      <c r="D41" s="16"/>
      <c r="E41" s="16"/>
      <c r="F41" s="16"/>
      <c r="G41" s="16"/>
      <c r="H41" s="16"/>
      <c r="I41" s="16"/>
      <c r="J41" s="16"/>
      <c r="K41" s="16"/>
      <c r="L41" s="16"/>
      <c r="M41" s="16"/>
      <c r="N41" s="16"/>
      <c r="O41" s="16"/>
      <c r="P41" s="17"/>
    </row>
    <row r="42" spans="1:18" ht="15" customHeight="1" x14ac:dyDescent="0.15">
      <c r="A42" s="26">
        <v>8</v>
      </c>
      <c r="B42" s="17" t="s">
        <v>188</v>
      </c>
      <c r="C42" s="16"/>
      <c r="D42" s="16"/>
      <c r="E42" s="16"/>
      <c r="F42" s="16"/>
      <c r="G42" s="18" t="s">
        <v>202</v>
      </c>
      <c r="H42" s="119">
        <f>SUM(P11:P40)</f>
        <v>0</v>
      </c>
      <c r="I42" s="119"/>
      <c r="J42" s="16" t="s">
        <v>201</v>
      </c>
      <c r="K42" s="16"/>
      <c r="L42" s="16"/>
      <c r="M42" s="16"/>
      <c r="N42" s="16"/>
      <c r="O42" s="16"/>
      <c r="P42" s="66">
        <f>ROUNDDOWN(H42*0.1,0)</f>
        <v>0</v>
      </c>
    </row>
    <row r="43" spans="1:18" ht="15" customHeight="1" x14ac:dyDescent="0.15">
      <c r="A43" s="26"/>
      <c r="B43" s="17"/>
      <c r="C43" s="16"/>
      <c r="D43" s="16"/>
      <c r="E43" s="16"/>
      <c r="F43" s="16"/>
      <c r="G43" s="16"/>
      <c r="H43" s="16"/>
      <c r="I43" s="16"/>
      <c r="J43" s="16"/>
      <c r="K43" s="16"/>
      <c r="L43" s="16"/>
      <c r="M43" s="16"/>
      <c r="N43" s="16"/>
      <c r="O43" s="16"/>
      <c r="P43" s="17"/>
    </row>
    <row r="44" spans="1:18" ht="15" customHeight="1" x14ac:dyDescent="0.15">
      <c r="A44" s="25"/>
      <c r="B44" s="24"/>
      <c r="C44" s="12"/>
      <c r="D44" s="12"/>
      <c r="E44" s="12"/>
      <c r="F44" s="12"/>
      <c r="G44" s="12"/>
      <c r="H44" s="12"/>
      <c r="I44" s="12"/>
      <c r="J44" s="12"/>
      <c r="K44" s="12"/>
      <c r="L44" s="12"/>
      <c r="M44" s="12"/>
      <c r="N44" s="12"/>
      <c r="O44" s="12"/>
      <c r="P44" s="24"/>
    </row>
    <row r="45" spans="1:18" ht="15" customHeight="1" x14ac:dyDescent="0.15">
      <c r="A45" s="26">
        <v>9</v>
      </c>
      <c r="B45" s="17" t="s">
        <v>189</v>
      </c>
      <c r="C45" s="16"/>
      <c r="D45" s="16"/>
      <c r="F45" s="16"/>
      <c r="G45" s="18" t="s">
        <v>203</v>
      </c>
      <c r="H45" s="119">
        <f>SUM(P11:P43)</f>
        <v>0</v>
      </c>
      <c r="I45" s="119"/>
      <c r="J45" s="16" t="s">
        <v>200</v>
      </c>
      <c r="K45" s="16"/>
      <c r="L45" s="16"/>
      <c r="M45" s="16"/>
      <c r="N45" s="16"/>
      <c r="O45" s="16"/>
      <c r="P45" s="66">
        <f>ROUNDDOWN(H45*0.3,0)</f>
        <v>0</v>
      </c>
    </row>
    <row r="46" spans="1:18" ht="15" customHeight="1" x14ac:dyDescent="0.15">
      <c r="A46" s="27"/>
      <c r="B46" s="23"/>
      <c r="C46" s="22"/>
      <c r="D46" s="22"/>
      <c r="E46" s="22"/>
      <c r="F46" s="22"/>
      <c r="G46" s="22"/>
      <c r="H46" s="22"/>
      <c r="I46" s="22"/>
      <c r="J46" s="22"/>
      <c r="K46" s="22"/>
      <c r="L46" s="22"/>
      <c r="M46" s="22"/>
      <c r="N46" s="22"/>
      <c r="O46" s="22"/>
      <c r="P46" s="23"/>
    </row>
    <row r="47" spans="1:18" ht="15" customHeight="1" x14ac:dyDescent="0.15">
      <c r="A47" s="11"/>
      <c r="B47" s="12"/>
      <c r="C47" s="12"/>
      <c r="D47" s="12"/>
      <c r="E47" s="12"/>
      <c r="F47" s="12"/>
      <c r="G47" s="12"/>
      <c r="H47" s="12"/>
      <c r="I47" s="12"/>
      <c r="J47" s="12"/>
      <c r="K47" s="12"/>
      <c r="L47" s="12"/>
      <c r="M47" s="12"/>
      <c r="N47" s="12"/>
      <c r="O47" s="12"/>
      <c r="P47" s="24"/>
    </row>
    <row r="48" spans="1:18" ht="15" customHeight="1" x14ac:dyDescent="0.15">
      <c r="A48" s="15"/>
      <c r="B48" s="16" t="s">
        <v>204</v>
      </c>
      <c r="C48" s="16"/>
      <c r="D48" s="16"/>
      <c r="E48" s="16"/>
      <c r="F48" s="16"/>
      <c r="G48" s="16"/>
      <c r="H48" s="16"/>
      <c r="I48" s="16"/>
      <c r="J48" s="16"/>
      <c r="K48" s="16"/>
      <c r="L48" s="16"/>
      <c r="M48" s="16"/>
      <c r="N48" s="16"/>
      <c r="O48" s="16"/>
      <c r="P48" s="66">
        <f>SUM(P11:P46)</f>
        <v>0</v>
      </c>
    </row>
    <row r="49" spans="1:18" ht="15" customHeight="1" x14ac:dyDescent="0.15">
      <c r="A49" s="21"/>
      <c r="B49" s="22"/>
      <c r="C49" s="22"/>
      <c r="D49" s="22"/>
      <c r="E49" s="22"/>
      <c r="F49" s="22"/>
      <c r="G49" s="22"/>
      <c r="H49" s="22"/>
      <c r="I49" s="22"/>
      <c r="J49" s="22"/>
      <c r="K49" s="22"/>
      <c r="L49" s="22"/>
      <c r="M49" s="22"/>
      <c r="N49" s="22"/>
      <c r="O49" s="22"/>
      <c r="P49" s="23"/>
    </row>
    <row r="50" spans="1:18" ht="15" customHeight="1" x14ac:dyDescent="0.15">
      <c r="A50" s="11"/>
      <c r="B50" s="12"/>
      <c r="C50" s="12"/>
      <c r="D50" s="12"/>
      <c r="E50" s="12"/>
      <c r="F50" s="12"/>
      <c r="G50" s="12"/>
      <c r="H50" s="12"/>
      <c r="I50" s="12"/>
      <c r="J50" s="12"/>
      <c r="K50" s="12"/>
      <c r="L50" s="12"/>
      <c r="M50" s="12"/>
      <c r="N50" s="12"/>
      <c r="O50" s="12"/>
      <c r="P50" s="24"/>
    </row>
    <row r="51" spans="1:18" ht="15" customHeight="1" x14ac:dyDescent="0.15">
      <c r="A51" s="15"/>
      <c r="B51" s="16" t="s">
        <v>214</v>
      </c>
      <c r="C51" s="16"/>
      <c r="D51" s="16"/>
      <c r="E51" s="16"/>
      <c r="F51" s="16"/>
      <c r="G51" s="16"/>
      <c r="H51" s="16"/>
      <c r="I51" s="16"/>
      <c r="J51" s="16"/>
      <c r="K51" s="16"/>
      <c r="L51" s="16"/>
      <c r="M51" s="16"/>
      <c r="N51" s="16"/>
      <c r="O51" s="16"/>
      <c r="P51" s="66">
        <v>0</v>
      </c>
    </row>
    <row r="52" spans="1:18" ht="15" customHeight="1" x14ac:dyDescent="0.15">
      <c r="A52" s="21"/>
      <c r="B52" s="22"/>
      <c r="C52" s="22"/>
      <c r="D52" s="22"/>
      <c r="E52" s="22"/>
      <c r="F52" s="22"/>
      <c r="G52" s="22"/>
      <c r="H52" s="22"/>
      <c r="I52" s="22"/>
      <c r="J52" s="22"/>
      <c r="K52" s="22"/>
      <c r="L52" s="22"/>
      <c r="M52" s="22"/>
      <c r="N52" s="22"/>
      <c r="O52" s="22"/>
      <c r="P52" s="23"/>
    </row>
    <row r="53" spans="1:18" ht="15" customHeight="1" x14ac:dyDescent="0.15">
      <c r="P53" s="16"/>
    </row>
    <row r="54" spans="1:18" s="3" customFormat="1" ht="15" customHeight="1" x14ac:dyDescent="0.15">
      <c r="A54" s="2"/>
      <c r="B54" s="2" t="s">
        <v>206</v>
      </c>
      <c r="C54" s="2"/>
      <c r="D54" s="116">
        <f>SUM(P51)</f>
        <v>0</v>
      </c>
      <c r="E54" s="116"/>
      <c r="F54" s="116"/>
      <c r="G54" s="3" t="s">
        <v>208</v>
      </c>
      <c r="H54" s="114">
        <v>0.3</v>
      </c>
      <c r="I54" s="115"/>
      <c r="J54" s="2"/>
      <c r="K54" s="2"/>
      <c r="L54" s="2"/>
      <c r="M54" s="64" t="s">
        <v>209</v>
      </c>
      <c r="N54" s="70">
        <f>SUM(D54*0.3)</f>
        <v>0</v>
      </c>
      <c r="O54" s="2"/>
      <c r="P54" s="16"/>
      <c r="Q54" s="28"/>
      <c r="R54" s="2"/>
    </row>
    <row r="55" spans="1:18" s="3" customFormat="1" ht="15" customHeight="1" x14ac:dyDescent="0.15">
      <c r="A55" s="2"/>
      <c r="B55" s="2"/>
      <c r="C55" s="2"/>
      <c r="H55" s="29"/>
      <c r="I55" s="29"/>
      <c r="J55" s="2"/>
      <c r="K55" s="2"/>
      <c r="L55" s="2"/>
      <c r="M55" s="64"/>
      <c r="N55" s="2"/>
      <c r="O55" s="2"/>
      <c r="P55" s="16"/>
      <c r="Q55" s="28"/>
      <c r="R55" s="2"/>
    </row>
    <row r="56" spans="1:18" s="3" customFormat="1" ht="15" customHeight="1" x14ac:dyDescent="0.15">
      <c r="A56" s="2"/>
      <c r="B56" s="2" t="s">
        <v>210</v>
      </c>
      <c r="C56" s="2"/>
      <c r="D56" s="116">
        <f>SUM(P51)</f>
        <v>0</v>
      </c>
      <c r="E56" s="116"/>
      <c r="F56" s="116"/>
      <c r="G56" s="3" t="s">
        <v>207</v>
      </c>
      <c r="H56" s="117">
        <v>0.7</v>
      </c>
      <c r="I56" s="118"/>
      <c r="J56" s="2"/>
      <c r="K56" s="2"/>
      <c r="L56" s="2"/>
      <c r="M56" s="64" t="s">
        <v>209</v>
      </c>
      <c r="N56" s="70">
        <f>SUM(D56*0.7)</f>
        <v>0</v>
      </c>
      <c r="O56" s="2"/>
      <c r="P56" s="16"/>
      <c r="Q56" s="28"/>
      <c r="R56" s="2"/>
    </row>
    <row r="57" spans="1:18" s="3" customFormat="1" ht="15" customHeight="1" x14ac:dyDescent="0.15">
      <c r="A57" s="2"/>
      <c r="B57" s="2"/>
      <c r="C57" s="2"/>
      <c r="D57" s="2"/>
      <c r="E57" s="2"/>
      <c r="F57" s="2"/>
      <c r="G57" s="2"/>
      <c r="H57" s="2"/>
      <c r="I57" s="2"/>
      <c r="J57" s="2"/>
      <c r="K57" s="2"/>
      <c r="L57" s="2"/>
      <c r="M57" s="2"/>
      <c r="N57" s="2"/>
      <c r="O57" s="2"/>
      <c r="P57" s="16"/>
      <c r="Q57" s="28"/>
      <c r="R57" s="2"/>
    </row>
    <row r="58" spans="1:18" s="3" customFormat="1" ht="15" customHeight="1" x14ac:dyDescent="0.15">
      <c r="A58" s="2"/>
      <c r="B58" s="2" t="s">
        <v>211</v>
      </c>
      <c r="C58" s="2"/>
      <c r="D58" s="116">
        <f>SUM(N56)</f>
        <v>0</v>
      </c>
      <c r="E58" s="116"/>
      <c r="F58" s="116"/>
      <c r="G58" s="3" t="s">
        <v>212</v>
      </c>
      <c r="H58" s="70">
        <f>SUM(D8)</f>
        <v>0</v>
      </c>
      <c r="I58" s="2" t="s">
        <v>196</v>
      </c>
      <c r="J58" s="2"/>
      <c r="K58" s="2"/>
      <c r="L58" s="2"/>
      <c r="M58" s="64" t="s">
        <v>213</v>
      </c>
      <c r="N58" s="70">
        <f>IFERROR(D58/H58,0)</f>
        <v>0</v>
      </c>
      <c r="O58" s="2"/>
      <c r="P58" s="16"/>
      <c r="Q58" s="28"/>
      <c r="R58" s="2"/>
    </row>
    <row r="59" spans="1:18" ht="15" customHeight="1" x14ac:dyDescent="0.15">
      <c r="B59" s="2" t="s">
        <v>244</v>
      </c>
      <c r="P59" s="91"/>
    </row>
    <row r="60" spans="1:18" ht="9.75" customHeight="1" x14ac:dyDescent="0.15">
      <c r="P60" s="91"/>
    </row>
    <row r="61" spans="1:18" ht="15" customHeight="1" x14ac:dyDescent="0.15">
      <c r="B61" s="95" t="s">
        <v>229</v>
      </c>
      <c r="C61" s="110" t="s">
        <v>230</v>
      </c>
      <c r="D61" s="110"/>
      <c r="E61" s="110"/>
      <c r="F61" s="96" t="s">
        <v>231</v>
      </c>
      <c r="G61" s="96" t="s">
        <v>232</v>
      </c>
      <c r="H61" s="97"/>
      <c r="I61" s="98"/>
      <c r="J61" s="99"/>
      <c r="K61" s="98"/>
      <c r="L61" s="100"/>
    </row>
    <row r="62" spans="1:18" ht="15" customHeight="1" x14ac:dyDescent="0.15">
      <c r="B62" s="101" t="s">
        <v>233</v>
      </c>
      <c r="C62" s="108"/>
      <c r="D62" s="108"/>
      <c r="E62" s="108"/>
      <c r="F62" s="102"/>
      <c r="G62" s="111" t="s">
        <v>234</v>
      </c>
      <c r="H62" s="112"/>
      <c r="I62" s="112"/>
      <c r="J62" s="112"/>
      <c r="K62" s="112"/>
      <c r="L62" s="113"/>
    </row>
    <row r="63" spans="1:18" ht="12" customHeight="1" x14ac:dyDescent="0.15">
      <c r="B63" s="101" t="s">
        <v>235</v>
      </c>
      <c r="C63" s="108"/>
      <c r="D63" s="108"/>
      <c r="E63" s="108"/>
      <c r="F63" s="102"/>
      <c r="G63" s="103" t="s">
        <v>236</v>
      </c>
      <c r="H63" s="98"/>
      <c r="I63" s="98"/>
      <c r="J63" s="99"/>
      <c r="K63" s="98"/>
      <c r="L63" s="100"/>
    </row>
    <row r="64" spans="1:18" ht="15" customHeight="1" x14ac:dyDescent="0.15">
      <c r="B64" s="101"/>
      <c r="C64" s="105"/>
      <c r="D64" s="106"/>
      <c r="E64" s="107"/>
      <c r="F64" s="102"/>
      <c r="G64" s="103" t="s">
        <v>242</v>
      </c>
      <c r="H64" s="98"/>
      <c r="I64" s="98"/>
      <c r="J64" s="99"/>
      <c r="K64" s="98"/>
      <c r="L64" s="100"/>
    </row>
    <row r="65" spans="1:16" ht="15" customHeight="1" x14ac:dyDescent="0.15">
      <c r="B65" s="101"/>
      <c r="C65" s="105"/>
      <c r="D65" s="106"/>
      <c r="E65" s="107"/>
      <c r="F65" s="102"/>
      <c r="G65" s="103"/>
      <c r="H65" s="98"/>
      <c r="I65" s="98"/>
      <c r="J65" s="99"/>
      <c r="K65" s="98"/>
      <c r="L65" s="100"/>
      <c r="P65" s="84"/>
    </row>
    <row r="66" spans="1:16" ht="15" customHeight="1" x14ac:dyDescent="0.15">
      <c r="B66" s="101"/>
      <c r="C66" s="105"/>
      <c r="D66" s="106"/>
      <c r="E66" s="107"/>
      <c r="F66" s="102"/>
      <c r="G66" s="103"/>
      <c r="H66" s="98"/>
      <c r="I66" s="98"/>
      <c r="J66" s="99"/>
      <c r="K66" s="98"/>
      <c r="L66" s="100"/>
      <c r="P66" s="84"/>
    </row>
    <row r="67" spans="1:16" ht="15" customHeight="1" x14ac:dyDescent="0.15">
      <c r="B67" s="101" t="s">
        <v>237</v>
      </c>
      <c r="C67" s="108">
        <v>100</v>
      </c>
      <c r="D67" s="108"/>
      <c r="E67" s="108"/>
      <c r="F67" s="102">
        <f>SUM(F62:F66)</f>
        <v>0</v>
      </c>
      <c r="G67" s="103"/>
      <c r="H67" s="98"/>
      <c r="I67" s="98"/>
      <c r="J67" s="99"/>
      <c r="K67" s="98"/>
      <c r="L67" s="100"/>
    </row>
    <row r="68" spans="1:16" ht="15" customHeight="1" x14ac:dyDescent="0.15">
      <c r="B68" s="104" t="s">
        <v>245</v>
      </c>
      <c r="C68" s="104"/>
      <c r="D68" s="104"/>
      <c r="E68" s="104"/>
      <c r="F68" s="104"/>
      <c r="G68" s="104"/>
      <c r="H68" s="104"/>
      <c r="I68" s="104"/>
      <c r="J68" s="104"/>
      <c r="K68" s="104"/>
      <c r="L68" s="104"/>
      <c r="M68" s="104"/>
      <c r="N68" s="104"/>
      <c r="O68" s="104"/>
      <c r="P68" s="104"/>
    </row>
    <row r="69" spans="1:16" ht="15" customHeight="1" x14ac:dyDescent="0.15">
      <c r="B69" s="28"/>
      <c r="C69" s="109"/>
      <c r="D69" s="109"/>
      <c r="E69" s="109"/>
      <c r="F69" s="109"/>
      <c r="H69" s="29"/>
      <c r="K69" s="3"/>
    </row>
    <row r="70" spans="1:16" ht="15" customHeight="1" x14ac:dyDescent="0.15">
      <c r="A70" s="2">
        <v>3</v>
      </c>
      <c r="B70" s="2" t="s">
        <v>243</v>
      </c>
      <c r="D70" s="79"/>
      <c r="E70" s="79" t="s">
        <v>15</v>
      </c>
      <c r="F70" s="79">
        <v>7000</v>
      </c>
      <c r="G70" s="3" t="s">
        <v>16</v>
      </c>
      <c r="H70" s="70">
        <v>0</v>
      </c>
      <c r="I70" s="2" t="s">
        <v>24</v>
      </c>
      <c r="J70" s="2" t="s">
        <v>16</v>
      </c>
      <c r="K70" s="70">
        <v>0</v>
      </c>
      <c r="L70" s="2" t="s">
        <v>18</v>
      </c>
      <c r="M70" s="64"/>
      <c r="N70" s="70">
        <f>F70*H70*K70</f>
        <v>0</v>
      </c>
      <c r="P70" s="3"/>
    </row>
    <row r="71" spans="1:16" ht="15" customHeight="1" x14ac:dyDescent="0.15">
      <c r="B71" s="84" t="s">
        <v>238</v>
      </c>
      <c r="D71" s="70"/>
      <c r="E71" s="70"/>
      <c r="F71" s="79">
        <f>N70</f>
        <v>0</v>
      </c>
      <c r="G71" s="3" t="s">
        <v>207</v>
      </c>
      <c r="H71" s="92">
        <v>1.1000000000000001</v>
      </c>
      <c r="I71" s="93" t="s">
        <v>239</v>
      </c>
      <c r="J71" s="91" t="s">
        <v>207</v>
      </c>
      <c r="K71" s="94">
        <v>1.3</v>
      </c>
      <c r="L71" s="159" t="s">
        <v>240</v>
      </c>
      <c r="M71" s="2" t="s">
        <v>209</v>
      </c>
      <c r="N71" s="70">
        <f>F71*H71*K71</f>
        <v>0</v>
      </c>
    </row>
    <row r="72" spans="1:16" ht="15" customHeight="1" x14ac:dyDescent="0.15">
      <c r="B72" s="104" t="s">
        <v>246</v>
      </c>
      <c r="C72" s="104"/>
      <c r="D72" s="104"/>
      <c r="E72" s="104"/>
      <c r="F72" s="104"/>
      <c r="G72" s="104"/>
      <c r="H72" s="104"/>
      <c r="I72" s="104"/>
      <c r="J72" s="104"/>
      <c r="K72" s="104"/>
      <c r="L72" s="104"/>
      <c r="M72" s="104"/>
      <c r="N72" s="104"/>
      <c r="O72" s="104"/>
      <c r="P72" s="104"/>
    </row>
    <row r="74" spans="1:16" ht="15" customHeight="1" x14ac:dyDescent="0.15">
      <c r="A74" s="2">
        <v>5</v>
      </c>
      <c r="B74" s="2" t="s">
        <v>247</v>
      </c>
      <c r="L74" s="3"/>
    </row>
    <row r="75" spans="1:16" ht="15" customHeight="1" x14ac:dyDescent="0.15">
      <c r="B75" s="2" t="s">
        <v>248</v>
      </c>
    </row>
    <row r="77" spans="1:16" ht="15" customHeight="1" x14ac:dyDescent="0.15">
      <c r="A77" s="2">
        <v>7</v>
      </c>
      <c r="B77" s="2" t="s">
        <v>249</v>
      </c>
    </row>
    <row r="78" spans="1:16" ht="15" customHeight="1" x14ac:dyDescent="0.15">
      <c r="B78" s="28"/>
      <c r="E78" s="109"/>
      <c r="F78" s="109"/>
      <c r="H78" s="18"/>
      <c r="M78" s="3"/>
    </row>
    <row r="79" spans="1:16" ht="15" customHeight="1" x14ac:dyDescent="0.15">
      <c r="B79" s="71"/>
      <c r="C79" s="2" t="s">
        <v>217</v>
      </c>
      <c r="D79" s="2" t="s">
        <v>218</v>
      </c>
    </row>
  </sheetData>
  <mergeCells count="32">
    <mergeCell ref="E78:F78"/>
    <mergeCell ref="H45:I45"/>
    <mergeCell ref="A4:B4"/>
    <mergeCell ref="A5:B5"/>
    <mergeCell ref="A6:B6"/>
    <mergeCell ref="A7:B7"/>
    <mergeCell ref="D4:N4"/>
    <mergeCell ref="D5:N5"/>
    <mergeCell ref="D6:N6"/>
    <mergeCell ref="G8:N8"/>
    <mergeCell ref="C7:F7"/>
    <mergeCell ref="H7:I7"/>
    <mergeCell ref="D8:E8"/>
    <mergeCell ref="A8:B8"/>
    <mergeCell ref="A39:A40"/>
    <mergeCell ref="D54:F54"/>
    <mergeCell ref="H54:I54"/>
    <mergeCell ref="D58:F58"/>
    <mergeCell ref="H56:I56"/>
    <mergeCell ref="D56:F56"/>
    <mergeCell ref="H42:I42"/>
    <mergeCell ref="C61:E61"/>
    <mergeCell ref="C62:E62"/>
    <mergeCell ref="G62:L62"/>
    <mergeCell ref="C63:E63"/>
    <mergeCell ref="C64:E64"/>
    <mergeCell ref="B72:P72"/>
    <mergeCell ref="C65:E65"/>
    <mergeCell ref="C66:E66"/>
    <mergeCell ref="C67:E67"/>
    <mergeCell ref="B68:P68"/>
    <mergeCell ref="C69:F69"/>
  </mergeCells>
  <phoneticPr fontId="2"/>
  <conditionalFormatting sqref="N58">
    <cfRule type="cellIs" dxfId="2" priority="1" stopIfTrue="1" operator="equal">
      <formula>0</formula>
    </cfRule>
  </conditionalFormatting>
  <pageMargins left="0.78740157480314965" right="0.59055118110236227" top="0.78740157480314965" bottom="0.59055118110236227" header="0.51181102362204722" footer="0.51181102362204722"/>
  <pageSetup paperSize="9" scale="71" orientation="portrait" r:id="rId1"/>
  <headerFooter alignWithMargins="0">
    <oddHeader xml:space="preserve">&amp;R&amp;9&amp;K00-047臨床試験経費算出表（SMO委託版） 2021/02/01&amp;K000000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4"/>
  <sheetViews>
    <sheetView view="pageLayout" zoomScaleNormal="85" zoomScaleSheetLayoutView="85" workbookViewId="0">
      <selection activeCell="L36" sqref="L36"/>
    </sheetView>
  </sheetViews>
  <sheetFormatPr defaultRowHeight="18" customHeight="1" x14ac:dyDescent="0.15"/>
  <cols>
    <col min="1" max="1" width="3.75" style="30" customWidth="1"/>
    <col min="2" max="2" width="22.625" style="30" customWidth="1"/>
    <col min="3" max="3" width="4.125" style="30" customWidth="1"/>
    <col min="4" max="5" width="7.625" style="30" customWidth="1"/>
    <col min="6" max="6" width="3.75" style="30" customWidth="1"/>
    <col min="7" max="10" width="7.625" style="30" customWidth="1"/>
    <col min="11" max="11" width="15.25" style="30" customWidth="1"/>
    <col min="12" max="12" width="7.625" style="31" customWidth="1"/>
    <col min="13" max="13" width="4.125" style="30" customWidth="1"/>
    <col min="14" max="14" width="7.625" style="30" customWidth="1"/>
    <col min="15" max="16384" width="9" style="30"/>
  </cols>
  <sheetData>
    <row r="1" spans="1:13" ht="18" customHeight="1" x14ac:dyDescent="0.15">
      <c r="A1" s="1"/>
      <c r="B1" s="2"/>
    </row>
    <row r="2" spans="1:13" ht="18" customHeight="1" x14ac:dyDescent="0.15">
      <c r="A2" s="1" t="s">
        <v>192</v>
      </c>
      <c r="B2" s="2"/>
    </row>
    <row r="3" spans="1:13" ht="12" customHeight="1" x14ac:dyDescent="0.15">
      <c r="A3" s="2"/>
      <c r="B3" s="2"/>
    </row>
    <row r="4" spans="1:13" ht="17.25" customHeight="1" x14ac:dyDescent="0.15">
      <c r="A4" s="120" t="s">
        <v>0</v>
      </c>
      <c r="B4" s="121"/>
      <c r="C4" s="72"/>
      <c r="D4" s="135">
        <f>+'○臨床試験（総括票）○'!D4</f>
        <v>0</v>
      </c>
      <c r="E4" s="136"/>
      <c r="F4" s="136"/>
      <c r="G4" s="136"/>
      <c r="H4" s="136"/>
      <c r="I4" s="136"/>
      <c r="J4" s="136"/>
      <c r="K4" s="137"/>
    </row>
    <row r="5" spans="1:13" ht="17.25" customHeight="1" x14ac:dyDescent="0.15">
      <c r="A5" s="120" t="s">
        <v>2</v>
      </c>
      <c r="B5" s="121"/>
      <c r="C5" s="72"/>
      <c r="D5" s="135">
        <f>+'○臨床試験（総括票）○'!D5</f>
        <v>0</v>
      </c>
      <c r="E5" s="136"/>
      <c r="F5" s="136"/>
      <c r="G5" s="136"/>
      <c r="H5" s="136"/>
      <c r="I5" s="136"/>
      <c r="J5" s="136"/>
      <c r="K5" s="137"/>
    </row>
    <row r="6" spans="1:13" ht="17.25" customHeight="1" x14ac:dyDescent="0.15">
      <c r="A6" s="120" t="s">
        <v>3</v>
      </c>
      <c r="B6" s="121"/>
      <c r="C6" s="72"/>
      <c r="D6" s="135">
        <f>+'○臨床試験（総括票）○'!D6</f>
        <v>0</v>
      </c>
      <c r="E6" s="136"/>
      <c r="F6" s="136"/>
      <c r="G6" s="136"/>
      <c r="H6" s="136"/>
      <c r="I6" s="136"/>
      <c r="J6" s="136"/>
      <c r="K6" s="137"/>
    </row>
    <row r="7" spans="1:13" ht="17.25" customHeight="1" x14ac:dyDescent="0.15">
      <c r="A7" s="120" t="s">
        <v>4</v>
      </c>
      <c r="B7" s="121"/>
      <c r="C7" s="72"/>
      <c r="D7" s="138" t="str">
        <f>IF('○臨床試験（総括票）○'!C7="","－",'○臨床試験（総括票）○'!C7)</f>
        <v>－</v>
      </c>
      <c r="E7" s="138"/>
      <c r="F7" s="73" t="s">
        <v>5</v>
      </c>
      <c r="G7" s="151" t="str">
        <f>IF('○臨床試験（総括票）○'!H7="","－",'○臨床試験（総括票）○'!H7)</f>
        <v>－</v>
      </c>
      <c r="H7" s="152"/>
      <c r="I7" s="74">
        <f>+'○臨床試験（総括票）○'!K7</f>
        <v>0</v>
      </c>
      <c r="J7" s="75" t="s">
        <v>6</v>
      </c>
      <c r="K7" s="76"/>
    </row>
    <row r="8" spans="1:13" ht="17.25" customHeight="1" x14ac:dyDescent="0.15">
      <c r="A8" s="120" t="s">
        <v>7</v>
      </c>
      <c r="B8" s="121"/>
      <c r="C8" s="72"/>
      <c r="D8" s="77">
        <f>+'○臨床試験（総括票）○'!D8</f>
        <v>0</v>
      </c>
      <c r="E8" s="75" t="s">
        <v>35</v>
      </c>
      <c r="F8" s="149"/>
      <c r="G8" s="149"/>
      <c r="H8" s="149"/>
      <c r="I8" s="149"/>
      <c r="J8" s="149"/>
      <c r="K8" s="150"/>
    </row>
    <row r="10" spans="1:13" ht="18" customHeight="1" x14ac:dyDescent="0.15">
      <c r="A10" s="30" t="s">
        <v>36</v>
      </c>
    </row>
    <row r="11" spans="1:13" ht="24" customHeight="1" x14ac:dyDescent="0.15">
      <c r="A11" s="154" t="s">
        <v>37</v>
      </c>
      <c r="B11" s="154"/>
      <c r="C11" s="154"/>
      <c r="D11" s="154"/>
      <c r="E11" s="154"/>
      <c r="F11" s="153" t="s">
        <v>38</v>
      </c>
      <c r="G11" s="38" t="s">
        <v>39</v>
      </c>
      <c r="H11" s="38"/>
      <c r="I11" s="38"/>
      <c r="J11" s="38"/>
      <c r="K11" s="38"/>
      <c r="L11" s="153" t="s">
        <v>40</v>
      </c>
    </row>
    <row r="12" spans="1:13" ht="24" customHeight="1" x14ac:dyDescent="0.15">
      <c r="A12" s="154"/>
      <c r="B12" s="154"/>
      <c r="C12" s="154"/>
      <c r="D12" s="154"/>
      <c r="E12" s="154"/>
      <c r="F12" s="153"/>
      <c r="G12" s="39" t="s">
        <v>41</v>
      </c>
      <c r="H12" s="40"/>
      <c r="I12" s="38" t="s">
        <v>42</v>
      </c>
      <c r="J12" s="38"/>
      <c r="K12" s="36" t="s">
        <v>43</v>
      </c>
      <c r="L12" s="153"/>
    </row>
    <row r="13" spans="1:13" ht="24" customHeight="1" x14ac:dyDescent="0.15">
      <c r="A13" s="154"/>
      <c r="B13" s="154"/>
      <c r="C13" s="154"/>
      <c r="D13" s="154"/>
      <c r="E13" s="154"/>
      <c r="F13" s="153"/>
      <c r="G13" s="39" t="s">
        <v>44</v>
      </c>
      <c r="H13" s="40"/>
      <c r="I13" s="38" t="s">
        <v>45</v>
      </c>
      <c r="J13" s="38"/>
      <c r="K13" s="36" t="s">
        <v>46</v>
      </c>
      <c r="L13" s="153"/>
    </row>
    <row r="14" spans="1:13" ht="21" customHeight="1" x14ac:dyDescent="0.15">
      <c r="A14" s="36" t="s">
        <v>47</v>
      </c>
      <c r="B14" s="39" t="s">
        <v>215</v>
      </c>
      <c r="C14" s="41"/>
      <c r="D14" s="41"/>
      <c r="E14" s="40"/>
      <c r="F14" s="36">
        <v>2</v>
      </c>
      <c r="G14" s="130" t="s">
        <v>48</v>
      </c>
      <c r="H14" s="131"/>
      <c r="I14" s="130" t="s">
        <v>49</v>
      </c>
      <c r="J14" s="131"/>
      <c r="K14" s="37" t="s">
        <v>50</v>
      </c>
      <c r="L14" s="36"/>
      <c r="M14" s="3" t="s">
        <v>1</v>
      </c>
    </row>
    <row r="15" spans="1:13" ht="21" customHeight="1" x14ac:dyDescent="0.15">
      <c r="A15" s="36" t="s">
        <v>51</v>
      </c>
      <c r="B15" s="39" t="s">
        <v>52</v>
      </c>
      <c r="C15" s="41"/>
      <c r="D15" s="41"/>
      <c r="E15" s="40"/>
      <c r="F15" s="36">
        <v>1</v>
      </c>
      <c r="G15" s="130" t="s">
        <v>53</v>
      </c>
      <c r="H15" s="131"/>
      <c r="I15" s="130" t="s">
        <v>54</v>
      </c>
      <c r="J15" s="131"/>
      <c r="K15" s="42"/>
      <c r="L15" s="36"/>
      <c r="M15" s="3" t="s">
        <v>1</v>
      </c>
    </row>
    <row r="16" spans="1:13" ht="42" customHeight="1" x14ac:dyDescent="0.15">
      <c r="A16" s="36" t="s">
        <v>55</v>
      </c>
      <c r="B16" s="39" t="s">
        <v>56</v>
      </c>
      <c r="C16" s="41"/>
      <c r="D16" s="41"/>
      <c r="E16" s="40"/>
      <c r="F16" s="36">
        <v>1</v>
      </c>
      <c r="G16" s="132" t="s">
        <v>57</v>
      </c>
      <c r="H16" s="133"/>
      <c r="I16" s="132" t="s">
        <v>58</v>
      </c>
      <c r="J16" s="133"/>
      <c r="K16" s="37" t="s">
        <v>59</v>
      </c>
      <c r="L16" s="36"/>
      <c r="M16" s="3" t="s">
        <v>1</v>
      </c>
    </row>
    <row r="17" spans="1:13" ht="21" customHeight="1" x14ac:dyDescent="0.15">
      <c r="A17" s="36" t="s">
        <v>60</v>
      </c>
      <c r="B17" s="39" t="s">
        <v>61</v>
      </c>
      <c r="C17" s="41"/>
      <c r="D17" s="41"/>
      <c r="E17" s="40"/>
      <c r="F17" s="36">
        <v>2</v>
      </c>
      <c r="G17" s="130" t="s">
        <v>62</v>
      </c>
      <c r="H17" s="131"/>
      <c r="I17" s="130" t="s">
        <v>63</v>
      </c>
      <c r="J17" s="131"/>
      <c r="K17" s="37" t="s">
        <v>64</v>
      </c>
      <c r="L17" s="36"/>
      <c r="M17" s="3" t="s">
        <v>1</v>
      </c>
    </row>
    <row r="18" spans="1:13" ht="21" customHeight="1" x14ac:dyDescent="0.15">
      <c r="A18" s="36" t="s">
        <v>65</v>
      </c>
      <c r="B18" s="39" t="s">
        <v>66</v>
      </c>
      <c r="C18" s="41"/>
      <c r="D18" s="41"/>
      <c r="E18" s="40"/>
      <c r="F18" s="36">
        <v>10</v>
      </c>
      <c r="G18" s="130" t="s">
        <v>67</v>
      </c>
      <c r="H18" s="131"/>
      <c r="I18" s="145"/>
      <c r="J18" s="146"/>
      <c r="K18" s="42"/>
      <c r="L18" s="36"/>
      <c r="M18" s="3" t="s">
        <v>1</v>
      </c>
    </row>
    <row r="19" spans="1:13" ht="42" customHeight="1" x14ac:dyDescent="0.15">
      <c r="A19" s="36" t="s">
        <v>68</v>
      </c>
      <c r="B19" s="39" t="s">
        <v>69</v>
      </c>
      <c r="C19" s="41"/>
      <c r="D19" s="41"/>
      <c r="E19" s="40"/>
      <c r="F19" s="36">
        <v>1</v>
      </c>
      <c r="G19" s="132" t="s">
        <v>70</v>
      </c>
      <c r="H19" s="133"/>
      <c r="I19" s="132" t="s">
        <v>71</v>
      </c>
      <c r="J19" s="133"/>
      <c r="K19" s="37" t="s">
        <v>72</v>
      </c>
      <c r="L19" s="36"/>
      <c r="M19" s="3" t="s">
        <v>1</v>
      </c>
    </row>
    <row r="20" spans="1:13" ht="21" customHeight="1" x14ac:dyDescent="0.15">
      <c r="A20" s="36" t="s">
        <v>73</v>
      </c>
      <c r="B20" s="39" t="s">
        <v>74</v>
      </c>
      <c r="C20" s="41"/>
      <c r="D20" s="41"/>
      <c r="E20" s="40"/>
      <c r="F20" s="36">
        <v>1</v>
      </c>
      <c r="G20" s="130" t="s">
        <v>75</v>
      </c>
      <c r="H20" s="131"/>
      <c r="I20" s="130" t="s">
        <v>76</v>
      </c>
      <c r="J20" s="131"/>
      <c r="K20" s="37" t="s">
        <v>77</v>
      </c>
      <c r="L20" s="36"/>
      <c r="M20" s="3" t="s">
        <v>1</v>
      </c>
    </row>
    <row r="21" spans="1:13" ht="21" customHeight="1" x14ac:dyDescent="0.15">
      <c r="A21" s="36" t="s">
        <v>78</v>
      </c>
      <c r="B21" s="39" t="s">
        <v>79</v>
      </c>
      <c r="C21" s="41"/>
      <c r="D21" s="41"/>
      <c r="E21" s="40"/>
      <c r="F21" s="36">
        <v>2</v>
      </c>
      <c r="G21" s="130" t="s">
        <v>80</v>
      </c>
      <c r="H21" s="131"/>
      <c r="I21" s="130" t="s">
        <v>81</v>
      </c>
      <c r="J21" s="131"/>
      <c r="K21" s="37" t="s">
        <v>82</v>
      </c>
      <c r="L21" s="36"/>
      <c r="M21" s="3" t="s">
        <v>1</v>
      </c>
    </row>
    <row r="22" spans="1:13" ht="21" customHeight="1" x14ac:dyDescent="0.15">
      <c r="A22" s="36" t="s">
        <v>83</v>
      </c>
      <c r="B22" s="39" t="s">
        <v>84</v>
      </c>
      <c r="C22" s="41"/>
      <c r="D22" s="41"/>
      <c r="E22" s="40"/>
      <c r="F22" s="36">
        <v>1</v>
      </c>
      <c r="G22" s="130" t="s">
        <v>85</v>
      </c>
      <c r="H22" s="131"/>
      <c r="I22" s="130" t="s">
        <v>86</v>
      </c>
      <c r="J22" s="131"/>
      <c r="K22" s="37" t="s">
        <v>87</v>
      </c>
      <c r="L22" s="36"/>
      <c r="M22" s="3" t="s">
        <v>1</v>
      </c>
    </row>
    <row r="23" spans="1:13" ht="21" customHeight="1" x14ac:dyDescent="0.15">
      <c r="A23" s="36" t="s">
        <v>88</v>
      </c>
      <c r="B23" s="39" t="s">
        <v>89</v>
      </c>
      <c r="C23" s="41"/>
      <c r="D23" s="41"/>
      <c r="E23" s="40"/>
      <c r="F23" s="36">
        <v>1</v>
      </c>
      <c r="G23" s="130" t="s">
        <v>90</v>
      </c>
      <c r="H23" s="131"/>
      <c r="I23" s="130" t="s">
        <v>91</v>
      </c>
      <c r="J23" s="131"/>
      <c r="K23" s="37" t="s">
        <v>92</v>
      </c>
      <c r="L23" s="36"/>
      <c r="M23" s="3" t="s">
        <v>1</v>
      </c>
    </row>
    <row r="24" spans="1:13" ht="21" customHeight="1" x14ac:dyDescent="0.15">
      <c r="A24" s="36" t="s">
        <v>93</v>
      </c>
      <c r="B24" s="39" t="s">
        <v>94</v>
      </c>
      <c r="C24" s="41"/>
      <c r="D24" s="41"/>
      <c r="E24" s="40"/>
      <c r="F24" s="36">
        <v>3</v>
      </c>
      <c r="G24" s="130" t="s">
        <v>95</v>
      </c>
      <c r="H24" s="131"/>
      <c r="I24" s="130" t="s">
        <v>96</v>
      </c>
      <c r="J24" s="131"/>
      <c r="K24" s="37" t="s">
        <v>97</v>
      </c>
      <c r="L24" s="36"/>
      <c r="M24" s="3" t="s">
        <v>1</v>
      </c>
    </row>
    <row r="25" spans="1:13" ht="21" customHeight="1" x14ac:dyDescent="0.15">
      <c r="A25" s="36" t="s">
        <v>98</v>
      </c>
      <c r="B25" s="39" t="s">
        <v>99</v>
      </c>
      <c r="C25" s="41"/>
      <c r="D25" s="41"/>
      <c r="E25" s="40"/>
      <c r="F25" s="36">
        <v>1</v>
      </c>
      <c r="G25" s="130" t="s">
        <v>95</v>
      </c>
      <c r="H25" s="131"/>
      <c r="I25" s="130" t="s">
        <v>96</v>
      </c>
      <c r="J25" s="131"/>
      <c r="K25" s="37" t="s">
        <v>97</v>
      </c>
      <c r="L25" s="36"/>
      <c r="M25" s="3" t="s">
        <v>1</v>
      </c>
    </row>
    <row r="26" spans="1:13" ht="42" customHeight="1" x14ac:dyDescent="0.15">
      <c r="A26" s="36" t="s">
        <v>100</v>
      </c>
      <c r="B26" s="43" t="s">
        <v>101</v>
      </c>
      <c r="C26" s="44"/>
      <c r="D26" s="44"/>
      <c r="E26" s="45"/>
      <c r="F26" s="36">
        <v>1</v>
      </c>
      <c r="G26" s="130" t="s">
        <v>102</v>
      </c>
      <c r="H26" s="131"/>
      <c r="I26" s="130" t="s">
        <v>103</v>
      </c>
      <c r="J26" s="131"/>
      <c r="K26" s="37" t="s">
        <v>104</v>
      </c>
      <c r="L26" s="36"/>
      <c r="M26" s="3" t="s">
        <v>1</v>
      </c>
    </row>
    <row r="27" spans="1:13" ht="21" customHeight="1" x14ac:dyDescent="0.15">
      <c r="A27" s="36" t="s">
        <v>105</v>
      </c>
      <c r="B27" s="39" t="s">
        <v>106</v>
      </c>
      <c r="C27" s="41"/>
      <c r="D27" s="41"/>
      <c r="E27" s="40"/>
      <c r="F27" s="36">
        <v>5</v>
      </c>
      <c r="G27" s="32"/>
      <c r="H27" s="46" t="s">
        <v>107</v>
      </c>
      <c r="I27" s="35"/>
      <c r="J27" s="33" t="s">
        <v>108</v>
      </c>
      <c r="K27" s="47"/>
      <c r="L27" s="78">
        <f>IF(I27="－","－",F27*I27)</f>
        <v>0</v>
      </c>
      <c r="M27" s="3" t="s">
        <v>1</v>
      </c>
    </row>
    <row r="28" spans="1:13" ht="21" customHeight="1" x14ac:dyDescent="0.15">
      <c r="A28" s="36" t="s">
        <v>109</v>
      </c>
      <c r="B28" s="39" t="s">
        <v>110</v>
      </c>
      <c r="C28" s="41"/>
      <c r="D28" s="41"/>
      <c r="E28" s="40"/>
      <c r="F28" s="36">
        <v>2</v>
      </c>
      <c r="G28" s="32"/>
      <c r="H28" s="46" t="s">
        <v>107</v>
      </c>
      <c r="I28" s="35"/>
      <c r="J28" s="33" t="s">
        <v>108</v>
      </c>
      <c r="K28" s="47"/>
      <c r="L28" s="78">
        <f>IF(I28="－","－",F28*I28)</f>
        <v>0</v>
      </c>
      <c r="M28" s="3" t="s">
        <v>1</v>
      </c>
    </row>
    <row r="29" spans="1:13" ht="21" customHeight="1" x14ac:dyDescent="0.15">
      <c r="A29" s="36" t="s">
        <v>111</v>
      </c>
      <c r="B29" s="39" t="s">
        <v>112</v>
      </c>
      <c r="C29" s="41"/>
      <c r="D29" s="41"/>
      <c r="E29" s="40"/>
      <c r="F29" s="36">
        <v>5</v>
      </c>
      <c r="G29" s="32"/>
      <c r="H29" s="46" t="s">
        <v>107</v>
      </c>
      <c r="I29" s="35"/>
      <c r="J29" s="33" t="s">
        <v>108</v>
      </c>
      <c r="K29" s="47"/>
      <c r="L29" s="78">
        <f>IF(I29="－","－",F29*I29)</f>
        <v>0</v>
      </c>
      <c r="M29" s="3" t="s">
        <v>1</v>
      </c>
    </row>
    <row r="30" spans="1:13" ht="21" customHeight="1" x14ac:dyDescent="0.15">
      <c r="A30" s="36" t="s">
        <v>113</v>
      </c>
      <c r="B30" s="39" t="s">
        <v>114</v>
      </c>
      <c r="C30" s="41"/>
      <c r="D30" s="41"/>
      <c r="E30" s="40"/>
      <c r="F30" s="36">
        <v>3</v>
      </c>
      <c r="G30" s="32"/>
      <c r="H30" s="46" t="s">
        <v>107</v>
      </c>
      <c r="I30" s="35"/>
      <c r="J30" s="33" t="s">
        <v>108</v>
      </c>
      <c r="K30" s="47"/>
      <c r="L30" s="78">
        <f>IF(I30="－","－",F30*I30)</f>
        <v>0</v>
      </c>
      <c r="M30" s="3" t="s">
        <v>1</v>
      </c>
    </row>
    <row r="31" spans="1:13" ht="21" customHeight="1" x14ac:dyDescent="0.15">
      <c r="A31" s="36" t="s">
        <v>115</v>
      </c>
      <c r="B31" s="39" t="s">
        <v>116</v>
      </c>
      <c r="C31" s="41"/>
      <c r="D31" s="41"/>
      <c r="E31" s="40"/>
      <c r="F31" s="36">
        <v>5</v>
      </c>
      <c r="G31" s="32"/>
      <c r="H31" s="46" t="s">
        <v>107</v>
      </c>
      <c r="I31" s="35"/>
      <c r="J31" s="33" t="s">
        <v>108</v>
      </c>
      <c r="K31" s="47"/>
      <c r="L31" s="78">
        <f>IF(I31="－","－",F31*I31)</f>
        <v>0</v>
      </c>
      <c r="M31" s="3" t="s">
        <v>1</v>
      </c>
    </row>
    <row r="32" spans="1:13" ht="21" customHeight="1" x14ac:dyDescent="0.15">
      <c r="A32" s="36" t="s">
        <v>117</v>
      </c>
      <c r="B32" s="39" t="s">
        <v>118</v>
      </c>
      <c r="C32" s="41"/>
      <c r="D32" s="41"/>
      <c r="E32" s="40"/>
      <c r="F32" s="36">
        <v>7</v>
      </c>
      <c r="G32" s="130" t="s">
        <v>67</v>
      </c>
      <c r="H32" s="131"/>
      <c r="I32" s="145"/>
      <c r="J32" s="146"/>
      <c r="K32" s="42"/>
      <c r="L32" s="36"/>
      <c r="M32" s="3" t="s">
        <v>1</v>
      </c>
    </row>
    <row r="33" spans="1:17" ht="21" customHeight="1" x14ac:dyDescent="0.15">
      <c r="A33" s="36" t="s">
        <v>119</v>
      </c>
      <c r="B33" s="39" t="s">
        <v>120</v>
      </c>
      <c r="C33" s="41"/>
      <c r="D33" s="41"/>
      <c r="E33" s="40"/>
      <c r="F33" s="36">
        <v>5</v>
      </c>
      <c r="G33" s="130" t="s">
        <v>121</v>
      </c>
      <c r="H33" s="131"/>
      <c r="I33" s="130" t="s">
        <v>122</v>
      </c>
      <c r="J33" s="131"/>
      <c r="K33" s="37" t="s">
        <v>123</v>
      </c>
      <c r="L33" s="36"/>
      <c r="M33" s="3" t="s">
        <v>1</v>
      </c>
    </row>
    <row r="34" spans="1:17" ht="21" customHeight="1" x14ac:dyDescent="0.15">
      <c r="A34" s="36" t="s">
        <v>124</v>
      </c>
      <c r="B34" s="39" t="s">
        <v>125</v>
      </c>
      <c r="C34" s="41"/>
      <c r="D34" s="41"/>
      <c r="E34" s="40"/>
      <c r="F34" s="36">
        <v>10</v>
      </c>
      <c r="G34" s="130" t="s">
        <v>126</v>
      </c>
      <c r="H34" s="131"/>
      <c r="I34" s="130" t="s">
        <v>127</v>
      </c>
      <c r="J34" s="131"/>
      <c r="K34" s="37" t="s">
        <v>128</v>
      </c>
      <c r="L34" s="36"/>
      <c r="M34" s="3" t="s">
        <v>1</v>
      </c>
    </row>
    <row r="36" spans="1:17" ht="18" customHeight="1" x14ac:dyDescent="0.15">
      <c r="A36" s="139" t="s">
        <v>129</v>
      </c>
      <c r="B36" s="140"/>
      <c r="C36" s="140"/>
      <c r="D36" s="140"/>
      <c r="E36" s="140"/>
      <c r="F36" s="141"/>
      <c r="G36" s="32" t="s">
        <v>130</v>
      </c>
      <c r="H36" s="33"/>
      <c r="I36" s="33"/>
      <c r="J36" s="33"/>
      <c r="K36" s="34"/>
      <c r="L36" s="78">
        <f>SUM(L14:L31,L34)</f>
        <v>0</v>
      </c>
    </row>
    <row r="37" spans="1:17" ht="18" customHeight="1" x14ac:dyDescent="0.15">
      <c r="A37" s="142"/>
      <c r="B37" s="143"/>
      <c r="C37" s="143"/>
      <c r="D37" s="143"/>
      <c r="E37" s="143"/>
      <c r="F37" s="144"/>
      <c r="G37" s="32" t="s">
        <v>131</v>
      </c>
      <c r="H37" s="33"/>
      <c r="I37" s="33"/>
      <c r="J37" s="33"/>
      <c r="K37" s="34"/>
      <c r="L37" s="78">
        <f>SUM(L32:L33)</f>
        <v>0</v>
      </c>
    </row>
    <row r="39" spans="1:17" s="49" customFormat="1" ht="24" customHeight="1" x14ac:dyDescent="0.15">
      <c r="B39" s="50" t="s">
        <v>132</v>
      </c>
      <c r="L39" s="51"/>
    </row>
    <row r="40" spans="1:17" s="49" customFormat="1" ht="24" customHeight="1" x14ac:dyDescent="0.15">
      <c r="B40" s="49" t="s">
        <v>133</v>
      </c>
      <c r="C40" s="70">
        <f>+L36</f>
        <v>0</v>
      </c>
      <c r="D40" s="51" t="s">
        <v>16</v>
      </c>
      <c r="E40" s="49">
        <v>6000</v>
      </c>
      <c r="F40" s="49" t="s">
        <v>219</v>
      </c>
      <c r="G40" s="51"/>
      <c r="H40" s="79">
        <f>+D8</f>
        <v>0</v>
      </c>
      <c r="I40" s="51" t="s">
        <v>19</v>
      </c>
      <c r="J40" s="147">
        <f>+C40*E40*H40</f>
        <v>0</v>
      </c>
      <c r="K40" s="147"/>
      <c r="L40" s="49" t="s">
        <v>34</v>
      </c>
    </row>
    <row r="41" spans="1:17" s="49" customFormat="1" ht="24" customHeight="1" x14ac:dyDescent="0.15">
      <c r="B41" s="52" t="s">
        <v>134</v>
      </c>
      <c r="C41" s="67">
        <f>+L37</f>
        <v>0</v>
      </c>
      <c r="D41" s="53" t="s">
        <v>16</v>
      </c>
      <c r="E41" s="52">
        <v>6000</v>
      </c>
      <c r="F41" s="52" t="s">
        <v>34</v>
      </c>
      <c r="G41" s="53"/>
      <c r="H41" s="53"/>
      <c r="I41" s="53" t="s">
        <v>19</v>
      </c>
      <c r="J41" s="148">
        <f>+C41*E41*H41</f>
        <v>0</v>
      </c>
      <c r="K41" s="148"/>
      <c r="L41" s="52" t="s">
        <v>34</v>
      </c>
    </row>
    <row r="42" spans="1:17" s="49" customFormat="1" ht="24" customHeight="1" thickBot="1" x14ac:dyDescent="0.2">
      <c r="B42" s="49" t="s">
        <v>135</v>
      </c>
      <c r="J42" s="134">
        <f>SUM(J40:K41)</f>
        <v>0</v>
      </c>
      <c r="K42" s="134"/>
      <c r="L42" s="49" t="s">
        <v>34</v>
      </c>
    </row>
    <row r="43" spans="1:17" ht="18" customHeight="1" x14ac:dyDescent="0.15">
      <c r="K43" s="49"/>
    </row>
    <row r="44" spans="1:17" s="2" customFormat="1" ht="12" customHeight="1" x14ac:dyDescent="0.15">
      <c r="B44" s="71"/>
      <c r="C44" s="2" t="s">
        <v>217</v>
      </c>
      <c r="D44" s="2" t="s">
        <v>218</v>
      </c>
      <c r="Q44" s="3"/>
    </row>
  </sheetData>
  <mergeCells count="50">
    <mergeCell ref="I24:J24"/>
    <mergeCell ref="G34:H34"/>
    <mergeCell ref="I34:J34"/>
    <mergeCell ref="G25:H25"/>
    <mergeCell ref="I25:J25"/>
    <mergeCell ref="G26:H26"/>
    <mergeCell ref="I26:J26"/>
    <mergeCell ref="G32:H32"/>
    <mergeCell ref="G33:H33"/>
    <mergeCell ref="I33:J33"/>
    <mergeCell ref="L11:L13"/>
    <mergeCell ref="F11:F13"/>
    <mergeCell ref="A11:E13"/>
    <mergeCell ref="I18:J18"/>
    <mergeCell ref="G14:H14"/>
    <mergeCell ref="I14:J14"/>
    <mergeCell ref="G15:H15"/>
    <mergeCell ref="I15:J15"/>
    <mergeCell ref="G16:H16"/>
    <mergeCell ref="I16:J16"/>
    <mergeCell ref="D4:K4"/>
    <mergeCell ref="A8:B8"/>
    <mergeCell ref="A4:B4"/>
    <mergeCell ref="A5:B5"/>
    <mergeCell ref="A6:B6"/>
    <mergeCell ref="A7:B7"/>
    <mergeCell ref="F8:K8"/>
    <mergeCell ref="G7:H7"/>
    <mergeCell ref="J42:K42"/>
    <mergeCell ref="D5:K5"/>
    <mergeCell ref="D6:K6"/>
    <mergeCell ref="D7:E7"/>
    <mergeCell ref="A36:F37"/>
    <mergeCell ref="I32:J32"/>
    <mergeCell ref="J40:K40"/>
    <mergeCell ref="J41:K41"/>
    <mergeCell ref="G17:H17"/>
    <mergeCell ref="I17:J17"/>
    <mergeCell ref="G18:H18"/>
    <mergeCell ref="G22:H22"/>
    <mergeCell ref="I22:J22"/>
    <mergeCell ref="G23:H23"/>
    <mergeCell ref="I23:J23"/>
    <mergeCell ref="G24:H24"/>
    <mergeCell ref="G21:H21"/>
    <mergeCell ref="I21:J21"/>
    <mergeCell ref="G19:H19"/>
    <mergeCell ref="I19:J19"/>
    <mergeCell ref="G20:H20"/>
    <mergeCell ref="I20:J20"/>
  </mergeCells>
  <phoneticPr fontId="2"/>
  <conditionalFormatting sqref="D4:K6">
    <cfRule type="cellIs" dxfId="1" priority="1" stopIfTrue="1" operator="equal">
      <formula>0</formula>
    </cfRule>
  </conditionalFormatting>
  <pageMargins left="0.78740157480314965" right="0.59055118110236227" top="0.78740157480314965" bottom="0.59055118110236227"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2"/>
  <sheetViews>
    <sheetView view="pageLayout" zoomScaleNormal="85" zoomScaleSheetLayoutView="85" workbookViewId="0">
      <selection activeCell="D7" sqref="D7:E7"/>
    </sheetView>
  </sheetViews>
  <sheetFormatPr defaultRowHeight="18" customHeight="1" x14ac:dyDescent="0.15"/>
  <cols>
    <col min="1" max="1" width="3.75" style="30" customWidth="1"/>
    <col min="2" max="2" width="22.625" style="30" customWidth="1"/>
    <col min="3" max="3" width="4.125" style="30" customWidth="1"/>
    <col min="4" max="5" width="7.625" style="30" customWidth="1"/>
    <col min="6" max="6" width="3.75" style="30" customWidth="1"/>
    <col min="7" max="10" width="7.625" style="30" customWidth="1"/>
    <col min="11" max="11" width="15.25" style="30" customWidth="1"/>
    <col min="12" max="12" width="7.625" style="31" customWidth="1"/>
    <col min="13" max="13" width="4.125" style="30" customWidth="1"/>
    <col min="14" max="14" width="7.625" style="30" customWidth="1"/>
    <col min="15" max="16384" width="9" style="30"/>
  </cols>
  <sheetData>
    <row r="1" spans="1:13" ht="18" customHeight="1" x14ac:dyDescent="0.15">
      <c r="A1" s="1"/>
      <c r="B1" s="2"/>
    </row>
    <row r="2" spans="1:13" ht="18" customHeight="1" x14ac:dyDescent="0.15">
      <c r="A2" s="1" t="s">
        <v>193</v>
      </c>
      <c r="B2" s="2"/>
    </row>
    <row r="3" spans="1:13" ht="12" customHeight="1" x14ac:dyDescent="0.15">
      <c r="A3" s="2"/>
      <c r="B3" s="2"/>
    </row>
    <row r="4" spans="1:13" ht="17.25" customHeight="1" x14ac:dyDescent="0.15">
      <c r="A4" s="120" t="s">
        <v>0</v>
      </c>
      <c r="B4" s="121"/>
      <c r="C4" s="72"/>
      <c r="D4" s="136">
        <f>+'○臨床試験（総括票）○'!D4</f>
        <v>0</v>
      </c>
      <c r="E4" s="136"/>
      <c r="F4" s="136"/>
      <c r="G4" s="136"/>
      <c r="H4" s="136"/>
      <c r="I4" s="136"/>
      <c r="J4" s="136"/>
      <c r="K4" s="137"/>
    </row>
    <row r="5" spans="1:13" ht="17.25" customHeight="1" x14ac:dyDescent="0.15">
      <c r="A5" s="120" t="s">
        <v>2</v>
      </c>
      <c r="B5" s="121"/>
      <c r="C5" s="72"/>
      <c r="D5" s="136">
        <f>+'○臨床試験（総括票）○'!D5</f>
        <v>0</v>
      </c>
      <c r="E5" s="136"/>
      <c r="F5" s="136"/>
      <c r="G5" s="136"/>
      <c r="H5" s="136"/>
      <c r="I5" s="136"/>
      <c r="J5" s="136"/>
      <c r="K5" s="137"/>
    </row>
    <row r="6" spans="1:13" ht="17.25" customHeight="1" x14ac:dyDescent="0.15">
      <c r="A6" s="120" t="s">
        <v>3</v>
      </c>
      <c r="B6" s="121"/>
      <c r="C6" s="72"/>
      <c r="D6" s="136">
        <f>+'○臨床試験（総括票）○'!D6</f>
        <v>0</v>
      </c>
      <c r="E6" s="136"/>
      <c r="F6" s="136"/>
      <c r="G6" s="136"/>
      <c r="H6" s="136"/>
      <c r="I6" s="136"/>
      <c r="J6" s="136"/>
      <c r="K6" s="137"/>
    </row>
    <row r="7" spans="1:13" ht="17.25" customHeight="1" x14ac:dyDescent="0.15">
      <c r="A7" s="120" t="s">
        <v>4</v>
      </c>
      <c r="B7" s="121"/>
      <c r="C7" s="72"/>
      <c r="D7" s="138" t="str">
        <f>IF('○臨床試験（総括票）○'!C7="","－",'○臨床試験（総括票）○'!C7)</f>
        <v>－</v>
      </c>
      <c r="E7" s="138"/>
      <c r="F7" s="73" t="s">
        <v>5</v>
      </c>
      <c r="G7" s="151" t="str">
        <f>IF('○臨床試験（総括票）○'!H7="","－",'○臨床試験（総括票）○'!H7)</f>
        <v>－</v>
      </c>
      <c r="H7" s="152"/>
      <c r="I7" s="74">
        <f>+'○臨床試験（総括票）○'!K7</f>
        <v>0</v>
      </c>
      <c r="J7" s="75" t="s">
        <v>6</v>
      </c>
      <c r="K7" s="76"/>
    </row>
    <row r="8" spans="1:13" ht="17.25" customHeight="1" x14ac:dyDescent="0.15">
      <c r="A8" s="120" t="s">
        <v>7</v>
      </c>
      <c r="B8" s="121"/>
      <c r="C8" s="72"/>
      <c r="D8" s="77">
        <f>+'○臨床試験（総括票）○'!D8</f>
        <v>0</v>
      </c>
      <c r="E8" s="75" t="s">
        <v>35</v>
      </c>
      <c r="F8" s="149"/>
      <c r="G8" s="149"/>
      <c r="H8" s="149"/>
      <c r="I8" s="149"/>
      <c r="J8" s="149"/>
      <c r="K8" s="150"/>
    </row>
    <row r="10" spans="1:13" ht="18" customHeight="1" x14ac:dyDescent="0.15">
      <c r="A10" s="30" t="s">
        <v>136</v>
      </c>
    </row>
    <row r="11" spans="1:13" ht="24" customHeight="1" x14ac:dyDescent="0.15">
      <c r="A11" s="154" t="s">
        <v>37</v>
      </c>
      <c r="B11" s="154"/>
      <c r="C11" s="154"/>
      <c r="D11" s="154"/>
      <c r="E11" s="154"/>
      <c r="F11" s="153" t="s">
        <v>38</v>
      </c>
      <c r="G11" s="38" t="s">
        <v>39</v>
      </c>
      <c r="H11" s="38"/>
      <c r="I11" s="38"/>
      <c r="J11" s="38"/>
      <c r="K11" s="38"/>
      <c r="L11" s="153" t="s">
        <v>40</v>
      </c>
    </row>
    <row r="12" spans="1:13" ht="24" customHeight="1" x14ac:dyDescent="0.15">
      <c r="A12" s="154"/>
      <c r="B12" s="154"/>
      <c r="C12" s="154"/>
      <c r="D12" s="154"/>
      <c r="E12" s="154"/>
      <c r="F12" s="153"/>
      <c r="G12" s="39" t="s">
        <v>41</v>
      </c>
      <c r="H12" s="40"/>
      <c r="I12" s="38" t="s">
        <v>42</v>
      </c>
      <c r="J12" s="38"/>
      <c r="K12" s="36" t="s">
        <v>43</v>
      </c>
      <c r="L12" s="153"/>
    </row>
    <row r="13" spans="1:13" ht="24" customHeight="1" x14ac:dyDescent="0.15">
      <c r="A13" s="154"/>
      <c r="B13" s="154"/>
      <c r="C13" s="154"/>
      <c r="D13" s="154"/>
      <c r="E13" s="154"/>
      <c r="F13" s="153"/>
      <c r="G13" s="130" t="s">
        <v>44</v>
      </c>
      <c r="H13" s="131"/>
      <c r="I13" s="130" t="s">
        <v>137</v>
      </c>
      <c r="J13" s="131"/>
      <c r="K13" s="36" t="s">
        <v>45</v>
      </c>
      <c r="L13" s="153"/>
    </row>
    <row r="14" spans="1:13" ht="21" customHeight="1" x14ac:dyDescent="0.15">
      <c r="A14" s="36" t="s">
        <v>47</v>
      </c>
      <c r="B14" s="39" t="s">
        <v>138</v>
      </c>
      <c r="C14" s="41"/>
      <c r="D14" s="41"/>
      <c r="E14" s="40"/>
      <c r="F14" s="36">
        <v>1</v>
      </c>
      <c r="G14" s="130" t="s">
        <v>139</v>
      </c>
      <c r="H14" s="131"/>
      <c r="I14" s="130" t="s">
        <v>140</v>
      </c>
      <c r="J14" s="131"/>
      <c r="K14" s="37" t="s">
        <v>141</v>
      </c>
      <c r="L14" s="36"/>
      <c r="M14" s="3"/>
    </row>
    <row r="15" spans="1:13" ht="21" customHeight="1" x14ac:dyDescent="0.15">
      <c r="A15" s="36" t="s">
        <v>51</v>
      </c>
      <c r="B15" s="39" t="s">
        <v>61</v>
      </c>
      <c r="C15" s="41"/>
      <c r="D15" s="41"/>
      <c r="E15" s="40"/>
      <c r="F15" s="36">
        <v>2</v>
      </c>
      <c r="G15" s="130" t="s">
        <v>62</v>
      </c>
      <c r="H15" s="131"/>
      <c r="I15" s="130" t="s">
        <v>63</v>
      </c>
      <c r="J15" s="131"/>
      <c r="K15" s="37" t="s">
        <v>64</v>
      </c>
      <c r="L15" s="36"/>
      <c r="M15" s="3"/>
    </row>
    <row r="16" spans="1:13" ht="21" customHeight="1" x14ac:dyDescent="0.15">
      <c r="A16" s="36" t="s">
        <v>55</v>
      </c>
      <c r="B16" s="39" t="s">
        <v>142</v>
      </c>
      <c r="C16" s="41"/>
      <c r="D16" s="41"/>
      <c r="E16" s="40"/>
      <c r="F16" s="36">
        <v>2</v>
      </c>
      <c r="G16" s="130" t="s">
        <v>80</v>
      </c>
      <c r="H16" s="131"/>
      <c r="I16" s="130" t="s">
        <v>81</v>
      </c>
      <c r="J16" s="131"/>
      <c r="K16" s="37" t="s">
        <v>82</v>
      </c>
      <c r="L16" s="36"/>
      <c r="M16" s="3"/>
    </row>
    <row r="17" spans="1:13" ht="21" customHeight="1" x14ac:dyDescent="0.15">
      <c r="A17" s="36" t="s">
        <v>60</v>
      </c>
      <c r="B17" s="39" t="s">
        <v>143</v>
      </c>
      <c r="C17" s="41"/>
      <c r="D17" s="41"/>
      <c r="E17" s="40"/>
      <c r="F17" s="36">
        <v>1</v>
      </c>
      <c r="G17" s="130" t="s">
        <v>144</v>
      </c>
      <c r="H17" s="131"/>
      <c r="I17" s="130" t="s">
        <v>145</v>
      </c>
      <c r="J17" s="131"/>
      <c r="K17" s="37" t="s">
        <v>146</v>
      </c>
      <c r="L17" s="36"/>
      <c r="M17" s="3"/>
    </row>
    <row r="18" spans="1:13" ht="42" customHeight="1" x14ac:dyDescent="0.15">
      <c r="A18" s="36" t="s">
        <v>65</v>
      </c>
      <c r="B18" s="39" t="s">
        <v>147</v>
      </c>
      <c r="C18" s="41"/>
      <c r="D18" s="41"/>
      <c r="E18" s="40"/>
      <c r="F18" s="36">
        <v>1</v>
      </c>
      <c r="G18" s="130" t="s">
        <v>148</v>
      </c>
      <c r="H18" s="131"/>
      <c r="I18" s="132" t="s">
        <v>190</v>
      </c>
      <c r="J18" s="133"/>
      <c r="K18" s="37" t="s">
        <v>149</v>
      </c>
      <c r="L18" s="36"/>
      <c r="M18" s="3"/>
    </row>
    <row r="19" spans="1:13" ht="21" customHeight="1" x14ac:dyDescent="0.15">
      <c r="A19" s="36" t="s">
        <v>68</v>
      </c>
      <c r="B19" s="39" t="s">
        <v>150</v>
      </c>
      <c r="C19" s="41"/>
      <c r="D19" s="41"/>
      <c r="E19" s="40"/>
      <c r="F19" s="36">
        <v>1</v>
      </c>
      <c r="G19" s="130" t="s">
        <v>151</v>
      </c>
      <c r="H19" s="131"/>
      <c r="I19" s="130" t="s">
        <v>152</v>
      </c>
      <c r="J19" s="131"/>
      <c r="K19" s="37" t="s">
        <v>153</v>
      </c>
      <c r="L19" s="36"/>
      <c r="M19" s="3"/>
    </row>
    <row r="20" spans="1:13" ht="21" customHeight="1" x14ac:dyDescent="0.15">
      <c r="A20" s="36" t="s">
        <v>73</v>
      </c>
      <c r="B20" s="39" t="s">
        <v>154</v>
      </c>
      <c r="C20" s="41"/>
      <c r="D20" s="41"/>
      <c r="E20" s="40"/>
      <c r="F20" s="36">
        <v>3</v>
      </c>
      <c r="G20" s="130"/>
      <c r="H20" s="131"/>
      <c r="I20" s="130" t="s">
        <v>155</v>
      </c>
      <c r="J20" s="131"/>
      <c r="K20" s="37" t="s">
        <v>156</v>
      </c>
      <c r="L20" s="36"/>
      <c r="M20" s="3"/>
    </row>
    <row r="21" spans="1:13" ht="21" customHeight="1" x14ac:dyDescent="0.15">
      <c r="A21" s="36" t="s">
        <v>78</v>
      </c>
      <c r="B21" s="39" t="s">
        <v>157</v>
      </c>
      <c r="C21" s="41"/>
      <c r="D21" s="41"/>
      <c r="E21" s="40"/>
      <c r="F21" s="36">
        <v>3</v>
      </c>
      <c r="G21" s="130"/>
      <c r="H21" s="131"/>
      <c r="I21" s="130" t="s">
        <v>158</v>
      </c>
      <c r="J21" s="131"/>
      <c r="K21" s="37" t="s">
        <v>159</v>
      </c>
      <c r="L21" s="36"/>
      <c r="M21" s="3"/>
    </row>
    <row r="22" spans="1:13" ht="21" customHeight="1" x14ac:dyDescent="0.15">
      <c r="A22" s="36" t="s">
        <v>83</v>
      </c>
      <c r="B22" s="39" t="s">
        <v>160</v>
      </c>
      <c r="C22" s="41"/>
      <c r="D22" s="41"/>
      <c r="E22" s="40"/>
      <c r="F22" s="36">
        <v>2</v>
      </c>
      <c r="G22" s="130"/>
      <c r="H22" s="131"/>
      <c r="I22" s="130" t="s">
        <v>161</v>
      </c>
      <c r="J22" s="131"/>
      <c r="K22" s="37" t="s">
        <v>156</v>
      </c>
      <c r="L22" s="36"/>
      <c r="M22" s="3"/>
    </row>
    <row r="23" spans="1:13" ht="21" customHeight="1" x14ac:dyDescent="0.15">
      <c r="A23" s="36" t="s">
        <v>88</v>
      </c>
      <c r="B23" s="39" t="s">
        <v>162</v>
      </c>
      <c r="C23" s="41"/>
      <c r="D23" s="41"/>
      <c r="E23" s="40"/>
      <c r="F23" s="36">
        <v>3</v>
      </c>
      <c r="G23" s="32"/>
      <c r="H23" s="46" t="s">
        <v>107</v>
      </c>
      <c r="I23" s="35"/>
      <c r="J23" s="33" t="s">
        <v>108</v>
      </c>
      <c r="K23" s="47"/>
      <c r="L23" s="78">
        <f>IF(I23="－","－",F23*I23)</f>
        <v>0</v>
      </c>
      <c r="M23" s="3"/>
    </row>
    <row r="24" spans="1:13" ht="21" customHeight="1" x14ac:dyDescent="0.15">
      <c r="A24" s="36" t="s">
        <v>93</v>
      </c>
      <c r="B24" s="39" t="s">
        <v>163</v>
      </c>
      <c r="C24" s="41"/>
      <c r="D24" s="41"/>
      <c r="E24" s="40"/>
      <c r="F24" s="36">
        <v>5</v>
      </c>
      <c r="G24" s="32"/>
      <c r="H24" s="46" t="s">
        <v>107</v>
      </c>
      <c r="I24" s="35"/>
      <c r="J24" s="33" t="s">
        <v>108</v>
      </c>
      <c r="K24" s="47"/>
      <c r="L24" s="78">
        <f>IF(I24="－","－",F24*I24)</f>
        <v>0</v>
      </c>
      <c r="M24" s="3"/>
    </row>
    <row r="25" spans="1:13" ht="21" customHeight="1" x14ac:dyDescent="0.15">
      <c r="A25" s="36" t="s">
        <v>98</v>
      </c>
      <c r="B25" s="39" t="s">
        <v>164</v>
      </c>
      <c r="C25" s="41"/>
      <c r="D25" s="41"/>
      <c r="E25" s="40"/>
      <c r="F25" s="36">
        <v>3</v>
      </c>
      <c r="G25" s="130" t="s">
        <v>165</v>
      </c>
      <c r="H25" s="131"/>
      <c r="I25" s="145"/>
      <c r="J25" s="146"/>
      <c r="K25" s="42"/>
      <c r="L25" s="36"/>
      <c r="M25" s="3"/>
    </row>
    <row r="26" spans="1:13" ht="21" customHeight="1" x14ac:dyDescent="0.15">
      <c r="A26" s="36" t="s">
        <v>100</v>
      </c>
      <c r="B26" s="39" t="s">
        <v>166</v>
      </c>
      <c r="C26" s="44"/>
      <c r="D26" s="44"/>
      <c r="E26" s="45"/>
      <c r="F26" s="36">
        <v>2</v>
      </c>
      <c r="G26" s="130" t="s">
        <v>165</v>
      </c>
      <c r="H26" s="131"/>
      <c r="I26" s="145"/>
      <c r="J26" s="146"/>
      <c r="K26" s="42"/>
      <c r="L26" s="36"/>
      <c r="M26" s="3"/>
    </row>
    <row r="27" spans="1:13" ht="42" customHeight="1" x14ac:dyDescent="0.15">
      <c r="A27" s="36" t="s">
        <v>105</v>
      </c>
      <c r="B27" s="43" t="s">
        <v>167</v>
      </c>
      <c r="C27" s="41"/>
      <c r="D27" s="41"/>
      <c r="E27" s="40"/>
      <c r="F27" s="36">
        <v>5</v>
      </c>
      <c r="G27" s="145"/>
      <c r="H27" s="146"/>
      <c r="I27" s="132" t="s">
        <v>168</v>
      </c>
      <c r="J27" s="133"/>
      <c r="K27" s="54" t="s">
        <v>169</v>
      </c>
      <c r="L27" s="36"/>
      <c r="M27" s="3"/>
    </row>
    <row r="28" spans="1:13" ht="21" customHeight="1" x14ac:dyDescent="0.15">
      <c r="A28" s="36" t="s">
        <v>109</v>
      </c>
      <c r="B28" s="39" t="s">
        <v>170</v>
      </c>
      <c r="C28" s="41"/>
      <c r="D28" s="41"/>
      <c r="E28" s="40"/>
      <c r="F28" s="36">
        <v>2</v>
      </c>
      <c r="G28" s="130" t="s">
        <v>171</v>
      </c>
      <c r="H28" s="131"/>
      <c r="I28" s="130" t="s">
        <v>172</v>
      </c>
      <c r="J28" s="131"/>
      <c r="K28" s="54" t="s">
        <v>173</v>
      </c>
      <c r="L28" s="36"/>
      <c r="M28" s="3"/>
    </row>
    <row r="29" spans="1:13" ht="21" customHeight="1" x14ac:dyDescent="0.15">
      <c r="A29" s="36" t="s">
        <v>111</v>
      </c>
      <c r="B29" s="39" t="s">
        <v>174</v>
      </c>
      <c r="C29" s="41"/>
      <c r="D29" s="41"/>
      <c r="E29" s="40"/>
      <c r="F29" s="36">
        <v>2</v>
      </c>
      <c r="G29" s="130" t="s">
        <v>171</v>
      </c>
      <c r="H29" s="131"/>
      <c r="I29" s="130" t="s">
        <v>172</v>
      </c>
      <c r="J29" s="131"/>
      <c r="K29" s="54" t="s">
        <v>173</v>
      </c>
      <c r="L29" s="36"/>
      <c r="M29" s="3"/>
    </row>
    <row r="30" spans="1:13" ht="21" customHeight="1" x14ac:dyDescent="0.15">
      <c r="A30" s="36" t="s">
        <v>113</v>
      </c>
      <c r="B30" s="39" t="s">
        <v>175</v>
      </c>
      <c r="C30" s="41"/>
      <c r="D30" s="41"/>
      <c r="E30" s="40"/>
      <c r="F30" s="36">
        <v>1</v>
      </c>
      <c r="G30" s="130" t="s">
        <v>176</v>
      </c>
      <c r="H30" s="131"/>
      <c r="I30" s="130" t="s">
        <v>177</v>
      </c>
      <c r="J30" s="131"/>
      <c r="K30" s="54" t="s">
        <v>178</v>
      </c>
      <c r="L30" s="36"/>
      <c r="M30" s="3"/>
    </row>
    <row r="31" spans="1:13" ht="21" customHeight="1" x14ac:dyDescent="0.15">
      <c r="A31" s="36" t="s">
        <v>115</v>
      </c>
      <c r="B31" s="39" t="s">
        <v>179</v>
      </c>
      <c r="C31" s="41"/>
      <c r="D31" s="41"/>
      <c r="E31" s="40"/>
      <c r="F31" s="36">
        <v>1</v>
      </c>
      <c r="G31" s="130">
        <v>1</v>
      </c>
      <c r="H31" s="131"/>
      <c r="I31" s="130">
        <v>2</v>
      </c>
      <c r="J31" s="131"/>
      <c r="K31" s="54" t="s">
        <v>180</v>
      </c>
      <c r="L31" s="36"/>
      <c r="M31" s="3"/>
    </row>
    <row r="32" spans="1:13" ht="21" customHeight="1" x14ac:dyDescent="0.15">
      <c r="A32" s="157" t="s">
        <v>117</v>
      </c>
      <c r="B32" s="139" t="s">
        <v>181</v>
      </c>
      <c r="C32" s="140"/>
      <c r="D32" s="140"/>
      <c r="E32" s="141"/>
      <c r="F32" s="157">
        <v>1</v>
      </c>
      <c r="G32" s="55"/>
      <c r="H32" s="56" t="s">
        <v>182</v>
      </c>
      <c r="I32" s="56"/>
      <c r="J32" s="56"/>
      <c r="K32" s="57"/>
      <c r="L32" s="155">
        <f>IF(I33="－","－",F32*I33)</f>
        <v>0</v>
      </c>
      <c r="M32" s="3"/>
    </row>
    <row r="33" spans="1:17" ht="21" customHeight="1" x14ac:dyDescent="0.15">
      <c r="A33" s="158"/>
      <c r="B33" s="142"/>
      <c r="C33" s="143"/>
      <c r="D33" s="143"/>
      <c r="E33" s="144"/>
      <c r="F33" s="158"/>
      <c r="G33" s="58"/>
      <c r="H33" s="59" t="s">
        <v>183</v>
      </c>
      <c r="I33" s="48"/>
      <c r="J33" s="60" t="s">
        <v>108</v>
      </c>
      <c r="K33" s="61"/>
      <c r="L33" s="156"/>
      <c r="M33" s="3"/>
    </row>
    <row r="35" spans="1:17" ht="36.75" customHeight="1" x14ac:dyDescent="0.15">
      <c r="A35" s="39" t="s">
        <v>129</v>
      </c>
      <c r="B35" s="41"/>
      <c r="C35" s="41"/>
      <c r="D35" s="41"/>
      <c r="E35" s="41"/>
      <c r="F35" s="41"/>
      <c r="G35" s="33"/>
      <c r="H35" s="33"/>
      <c r="I35" s="33"/>
      <c r="J35" s="33"/>
      <c r="K35" s="34"/>
      <c r="L35" s="78">
        <f>SUM(L14:L33)</f>
        <v>0</v>
      </c>
    </row>
    <row r="37" spans="1:17" s="49" customFormat="1" ht="24" customHeight="1" x14ac:dyDescent="0.15">
      <c r="B37" s="50" t="s">
        <v>184</v>
      </c>
      <c r="L37" s="51"/>
    </row>
    <row r="38" spans="1:17" s="49" customFormat="1" ht="24" customHeight="1" x14ac:dyDescent="0.15">
      <c r="B38" s="52" t="s">
        <v>185</v>
      </c>
      <c r="C38" s="67">
        <f>+L35</f>
        <v>0</v>
      </c>
      <c r="D38" s="53" t="s">
        <v>16</v>
      </c>
      <c r="E38" s="52">
        <v>1000</v>
      </c>
      <c r="F38" s="52" t="s">
        <v>186</v>
      </c>
      <c r="G38" s="53"/>
      <c r="H38" s="80">
        <f>+D8</f>
        <v>0</v>
      </c>
      <c r="I38" s="53" t="s">
        <v>19</v>
      </c>
      <c r="J38" s="148">
        <f>+C38*E38*H38</f>
        <v>0</v>
      </c>
      <c r="K38" s="148"/>
      <c r="L38" s="52"/>
    </row>
    <row r="39" spans="1:17" s="49" customFormat="1" ht="24" customHeight="1" thickBot="1" x14ac:dyDescent="0.2">
      <c r="B39" s="49" t="s">
        <v>187</v>
      </c>
      <c r="J39" s="134">
        <f>J38</f>
        <v>0</v>
      </c>
      <c r="K39" s="134"/>
    </row>
    <row r="42" spans="1:17" s="2" customFormat="1" ht="12" customHeight="1" x14ac:dyDescent="0.15">
      <c r="B42" s="71"/>
      <c r="C42" s="2" t="s">
        <v>217</v>
      </c>
      <c r="D42" s="2" t="s">
        <v>218</v>
      </c>
      <c r="Q42" s="3"/>
    </row>
  </sheetData>
  <mergeCells count="54">
    <mergeCell ref="J39:K39"/>
    <mergeCell ref="J38:K38"/>
    <mergeCell ref="I26:J26"/>
    <mergeCell ref="G27:H27"/>
    <mergeCell ref="G31:H31"/>
    <mergeCell ref="I31:J31"/>
    <mergeCell ref="D4:K4"/>
    <mergeCell ref="D5:K5"/>
    <mergeCell ref="D6:K6"/>
    <mergeCell ref="I17:J17"/>
    <mergeCell ref="G18:H18"/>
    <mergeCell ref="I18:J18"/>
    <mergeCell ref="G14:H14"/>
    <mergeCell ref="I14:J14"/>
    <mergeCell ref="G15:H15"/>
    <mergeCell ref="I15:J15"/>
    <mergeCell ref="G16:H16"/>
    <mergeCell ref="G7:H7"/>
    <mergeCell ref="F8:K8"/>
    <mergeCell ref="D7:E7"/>
    <mergeCell ref="I16:J16"/>
    <mergeCell ref="G17:H17"/>
    <mergeCell ref="A8:B8"/>
    <mergeCell ref="A4:B4"/>
    <mergeCell ref="A5:B5"/>
    <mergeCell ref="A6:B6"/>
    <mergeCell ref="A7:B7"/>
    <mergeCell ref="A32:A33"/>
    <mergeCell ref="B32:E33"/>
    <mergeCell ref="L11:L13"/>
    <mergeCell ref="F11:F13"/>
    <mergeCell ref="A11:E13"/>
    <mergeCell ref="G13:H13"/>
    <mergeCell ref="I13:J13"/>
    <mergeCell ref="G19:H19"/>
    <mergeCell ref="G29:H29"/>
    <mergeCell ref="I29:J29"/>
    <mergeCell ref="G30:H30"/>
    <mergeCell ref="I30:J30"/>
    <mergeCell ref="G26:H26"/>
    <mergeCell ref="I27:J27"/>
    <mergeCell ref="G21:H21"/>
    <mergeCell ref="I21:J21"/>
    <mergeCell ref="L32:L33"/>
    <mergeCell ref="F32:F33"/>
    <mergeCell ref="G28:H28"/>
    <mergeCell ref="I28:J28"/>
    <mergeCell ref="I25:J25"/>
    <mergeCell ref="I19:J19"/>
    <mergeCell ref="G22:H22"/>
    <mergeCell ref="I22:J22"/>
    <mergeCell ref="G25:H25"/>
    <mergeCell ref="G20:H20"/>
    <mergeCell ref="I20:J20"/>
  </mergeCells>
  <phoneticPr fontId="2"/>
  <conditionalFormatting sqref="D4:K6">
    <cfRule type="cellIs" dxfId="0" priority="1" stopIfTrue="1" operator="equal">
      <formula>0</formula>
    </cfRule>
  </conditionalFormatting>
  <pageMargins left="0.78740157480314965" right="0.59055118110236227" top="0.78740157480314965" bottom="0.59055118110236227"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○臨床試験（総括票）○</vt:lpstr>
      <vt:lpstr>◇臨床試験研究費算出表（別表１）◇</vt:lpstr>
      <vt:lpstr>◇治験薬管理費算出表（別表３）◇</vt:lpstr>
      <vt:lpstr>'◇治験薬管理費算出表（別表３）◇'!Print_Area</vt:lpstr>
      <vt:lpstr>'◇臨床試験研究費算出表（別表１）◇'!Print_Area</vt:lpstr>
      <vt:lpstr>'○臨床試験（総括票）○'!Print_Area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神奈川県企画部情報システム課</dc:creator>
  <cp:lastModifiedBy>kcmc:Ichikawa</cp:lastModifiedBy>
  <cp:lastPrinted>2021-01-29T06:53:40Z</cp:lastPrinted>
  <dcterms:created xsi:type="dcterms:W3CDTF">2004-02-06T00:37:21Z</dcterms:created>
  <dcterms:modified xsi:type="dcterms:W3CDTF">2023-03-27T06:37:03Z</dcterms:modified>
</cp:coreProperties>
</file>